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<sst xmlns="http://schemas.openxmlformats.org/spreadsheetml/2006/main" count="68" uniqueCount="63">
  <si>
    <t>№</t>
  </si>
  <si>
    <t>СТАТЬИ</t>
  </si>
  <si>
    <t>СУММА ПЛАН</t>
  </si>
  <si>
    <t>1.</t>
  </si>
  <si>
    <t>ДОХОДЫ</t>
  </si>
  <si>
    <t>1.1.</t>
  </si>
  <si>
    <t>Вступительные взносы</t>
  </si>
  <si>
    <t>1.2.</t>
  </si>
  <si>
    <t>Членские взносы</t>
  </si>
  <si>
    <t>1.3.</t>
  </si>
  <si>
    <t>1.4.</t>
  </si>
  <si>
    <t>списание задолженности по членским взносам</t>
  </si>
  <si>
    <t>1.5.</t>
  </si>
  <si>
    <t>проценты на остаток средств на расчетном счете</t>
  </si>
  <si>
    <t>ИТОГО</t>
  </si>
  <si>
    <t>2.</t>
  </si>
  <si>
    <t xml:space="preserve">РАСХОДЫ </t>
  </si>
  <si>
    <t>2.1.</t>
  </si>
  <si>
    <t>Оплата труда с начислениями</t>
  </si>
  <si>
    <t>Расходы на служебные командировки, участие в семинарах и конференциях, учеба специалистов</t>
  </si>
  <si>
    <t>Приобретение основных средств и прочего инвентаря</t>
  </si>
  <si>
    <t xml:space="preserve">Обслуживание оргтехники, приобретение расходных материалов </t>
  </si>
  <si>
    <t>Программное обеспечение</t>
  </si>
  <si>
    <t>Сопровождение сайта</t>
  </si>
  <si>
    <t>Канцелярские товары</t>
  </si>
  <si>
    <t>Подключение интернета и оплата трафика, услуги связи</t>
  </si>
  <si>
    <t>Содержание помещений (аренда)</t>
  </si>
  <si>
    <t>Аудит</t>
  </si>
  <si>
    <t>Услуги нотариуса</t>
  </si>
  <si>
    <t>Почтовые расходы</t>
  </si>
  <si>
    <t>Услуги банка</t>
  </si>
  <si>
    <t>Хозрасходы</t>
  </si>
  <si>
    <t>Прочие платежи в бюджет</t>
  </si>
  <si>
    <t>Членские взносы в НОПРИЗ</t>
  </si>
  <si>
    <t>2.2.</t>
  </si>
  <si>
    <t>переходящий остаток целевого финансирования  с 2018 года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</si>
  <si>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</si>
  <si>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</si>
  <si>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</si>
  <si>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</si>
  <si>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</si>
  <si>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</si>
  <si>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</si>
  <si>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</si>
  <si>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</si>
  <si>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</si>
  <si>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</si>
  <si>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</si>
  <si>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 xml:space="preserve">Резерв  </t>
  </si>
  <si>
    <t>2.17.</t>
  </si>
  <si>
    <t>ИТОГО РАСХОДОВ</t>
  </si>
  <si>
    <t>ИСПОЛНЕНИЕ СМЕТЫ
Ассоциации СРО "Гильдия проектировщиков Новгородской области"                                                                                      за 2019 год</t>
  </si>
  <si>
    <t>СУММА ФАКТ</t>
  </si>
  <si>
    <t>Юридические услуги</t>
  </si>
  <si>
    <t>2.3.-2.4.</t>
  </si>
  <si>
    <t>2.17.1.</t>
  </si>
  <si>
    <t>2.17.2.</t>
  </si>
  <si>
    <t>2.17.3.</t>
  </si>
  <si>
    <t>СТАТЬЯ</t>
  </si>
  <si>
    <t>план</t>
  </si>
  <si>
    <t>факт</t>
  </si>
  <si>
    <t>Доходы</t>
  </si>
  <si>
    <t>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</si>
</sst>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9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" fontId="47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4" fontId="8" fillId="0" borderId="13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0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164" fontId="8" fillId="0" borderId="13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Fill="1" applyBorder="1" applyAlignment="1">
      <alignment/>
    </xf>
    <xf numFmtId="4" fontId="6" fillId="0" borderId="18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22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7" xfId="0" applyBorder="1" applyAlignment="1">
      <alignment/>
    </xf>
    <xf numFmtId="0" fontId="37" fillId="0" borderId="15" xfId="0" applyFont="1" applyBorder="1" applyAlignment="1">
      <alignment/>
    </xf>
    <xf numFmtId="4" fontId="8" fillId="0" borderId="27" xfId="0" applyNumberFormat="1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11" xfId="0" applyFont="1" applyBorder="1" applyAlignment="1">
      <alignment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justify" vertical="center" wrapText="1"/>
    </xf>
    <xf numFmtId="164" fontId="49" fillId="0" borderId="34" xfId="0" applyNumberFormat="1" applyFont="1" applyBorder="1" applyAlignment="1">
      <alignment horizontal="center" vertical="center" wrapText="1"/>
    </xf>
    <xf numFmtId="164" fontId="49" fillId="0" borderId="35" xfId="0" applyNumberFormat="1" applyFont="1" applyBorder="1" applyAlignment="1">
      <alignment horizontal="center" vertical="center" wrapText="1"/>
    </xf>
    <xf numFmtId="0" fontId="48" fillId="0" borderId="36" xfId="0" applyFont="1" applyBorder="1" applyAlignment="1">
      <alignment vertical="center" wrapText="1"/>
    </xf>
    <xf numFmtId="164" fontId="49" fillId="0" borderId="12" xfId="0" applyNumberFormat="1" applyFont="1" applyBorder="1" applyAlignment="1">
      <alignment horizontal="center" vertical="center" wrapText="1"/>
    </xf>
    <xf numFmtId="164" fontId="49" fillId="0" borderId="25" xfId="0" applyNumberFormat="1" applyFont="1" applyBorder="1" applyAlignment="1">
      <alignment horizontal="center" vertical="center" wrapText="1"/>
    </xf>
    <xf numFmtId="0" fontId="48" fillId="0" borderId="37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7">
      <selection activeCell="G15" sqref="G15"/>
    </sheetView>
  </sheetViews>
  <sheetFormatPr defaultColWidth="9.140625" defaultRowHeight="15"/>
  <cols>
    <col min="1" max="1" width="10.7109375" style="0" customWidth="1"/>
    <col min="2" max="2" width="93.28125" style="0" customWidth="1"/>
    <col min="3" max="3" width="24.8515625" style="2" customWidth="1"/>
    <col min="4" max="4" width="24.421875" style="0" customWidth="1"/>
    <col min="5" max="5" width="10.00390625" style="0" bestFit="1" customWidth="1"/>
    <col min="244" max="244" width="65.57421875" style="0" customWidth="1"/>
    <col min="245" max="245" width="28.28125" style="0" customWidth="1"/>
    <col min="246" max="246" width="24.8515625" style="0" customWidth="1"/>
    <col min="247" max="247" width="24.57421875" style="0" customWidth="1"/>
    <col min="249" max="249" width="15.8515625" style="0" customWidth="1"/>
  </cols>
  <sheetData>
    <row r="1" ht="15">
      <c r="C1" s="1"/>
    </row>
    <row r="2" spans="1:3" ht="87" customHeight="1">
      <c r="A2" s="79" t="s">
        <v>51</v>
      </c>
      <c r="B2" s="80"/>
      <c r="C2" s="80"/>
    </row>
    <row r="3" ht="16.5" thickBot="1">
      <c r="B3" s="3"/>
    </row>
    <row r="4" spans="1:4" s="5" customFormat="1" ht="21.75" thickBot="1">
      <c r="A4" s="4" t="s">
        <v>0</v>
      </c>
      <c r="B4" s="49" t="s">
        <v>1</v>
      </c>
      <c r="C4" s="40" t="s">
        <v>2</v>
      </c>
      <c r="D4" s="50" t="s">
        <v>52</v>
      </c>
    </row>
    <row r="5" spans="1:4" ht="18.75">
      <c r="A5" s="6" t="s">
        <v>3</v>
      </c>
      <c r="B5" s="43" t="s">
        <v>4</v>
      </c>
      <c r="C5" s="7"/>
      <c r="D5" s="51"/>
    </row>
    <row r="6" spans="1:4" ht="18.75">
      <c r="A6" s="8" t="s">
        <v>5</v>
      </c>
      <c r="B6" s="9" t="s">
        <v>6</v>
      </c>
      <c r="C6" s="10">
        <f>5000*6</f>
        <v>30000</v>
      </c>
      <c r="D6" s="52">
        <v>20000</v>
      </c>
    </row>
    <row r="7" spans="1:4" ht="18.75">
      <c r="A7" s="8" t="s">
        <v>7</v>
      </c>
      <c r="B7" s="9" t="s">
        <v>8</v>
      </c>
      <c r="C7" s="11">
        <f>72*20000+72*24000+3*34000+2*24000+1*12000</f>
        <v>3330000</v>
      </c>
      <c r="D7" s="53">
        <v>3246000</v>
      </c>
    </row>
    <row r="8" spans="1:4" ht="18.75">
      <c r="A8" s="8" t="s">
        <v>9</v>
      </c>
      <c r="B8" s="12" t="s">
        <v>35</v>
      </c>
      <c r="C8" s="13">
        <v>1118371.33</v>
      </c>
      <c r="D8" s="54">
        <v>1118371.33</v>
      </c>
    </row>
    <row r="9" spans="1:4" ht="18.75">
      <c r="A9" s="8" t="s">
        <v>10</v>
      </c>
      <c r="B9" s="12" t="s">
        <v>11</v>
      </c>
      <c r="C9" s="13">
        <v>-433333</v>
      </c>
      <c r="D9" s="54">
        <v>-298000</v>
      </c>
    </row>
    <row r="10" spans="1:4" ht="19.5" thickBot="1">
      <c r="A10" s="8" t="s">
        <v>12</v>
      </c>
      <c r="B10" s="14" t="s">
        <v>13</v>
      </c>
      <c r="C10" s="15">
        <v>10000</v>
      </c>
      <c r="D10" s="55">
        <v>62.07</v>
      </c>
    </row>
    <row r="11" spans="1:4" ht="19.5" thickBot="1">
      <c r="A11" s="16"/>
      <c r="B11" s="42" t="s">
        <v>14</v>
      </c>
      <c r="C11" s="17">
        <f>SUM(C6:C10)</f>
        <v>4055038.33</v>
      </c>
      <c r="D11" s="56">
        <f>SUM(D6:D10)</f>
        <v>4086433.4</v>
      </c>
    </row>
    <row r="12" spans="1:4" ht="19.5" thickBot="1">
      <c r="A12" s="18"/>
      <c r="B12" s="19"/>
      <c r="C12" s="20"/>
      <c r="D12" s="57"/>
    </row>
    <row r="13" spans="1:4" s="41" customFormat="1" ht="21" thickBot="1">
      <c r="A13" s="21" t="s">
        <v>15</v>
      </c>
      <c r="B13" s="35" t="s">
        <v>16</v>
      </c>
      <c r="C13" s="40" t="s">
        <v>2</v>
      </c>
      <c r="D13" s="50" t="s">
        <v>52</v>
      </c>
    </row>
    <row r="14" spans="1:4" ht="18.75">
      <c r="A14" s="22" t="s">
        <v>17</v>
      </c>
      <c r="B14" s="23" t="s">
        <v>18</v>
      </c>
      <c r="C14" s="24">
        <v>2661574</v>
      </c>
      <c r="D14" s="58">
        <f>1677992.3+500596.48</f>
        <v>2178588.7800000003</v>
      </c>
    </row>
    <row r="15" spans="1:4" ht="37.5">
      <c r="A15" s="16" t="s">
        <v>34</v>
      </c>
      <c r="B15" s="27" t="s">
        <v>19</v>
      </c>
      <c r="C15" s="11">
        <v>50000</v>
      </c>
      <c r="D15" s="53">
        <v>30620.5</v>
      </c>
    </row>
    <row r="16" spans="1:4" ht="18.75">
      <c r="A16" s="16" t="s">
        <v>54</v>
      </c>
      <c r="B16" s="25" t="s">
        <v>20</v>
      </c>
      <c r="C16" s="64"/>
      <c r="D16" s="65"/>
    </row>
    <row r="17" spans="1:4" ht="18.75">
      <c r="A17" s="26"/>
      <c r="B17" s="48" t="s">
        <v>21</v>
      </c>
      <c r="C17" s="47">
        <v>25000</v>
      </c>
      <c r="D17" s="59">
        <v>24720</v>
      </c>
    </row>
    <row r="18" spans="1:4" ht="18.75">
      <c r="A18" s="8" t="s">
        <v>36</v>
      </c>
      <c r="B18" s="12" t="s">
        <v>22</v>
      </c>
      <c r="C18" s="10">
        <v>150000</v>
      </c>
      <c r="D18" s="52">
        <v>131750</v>
      </c>
    </row>
    <row r="19" spans="1:4" ht="18.75">
      <c r="A19" s="8" t="s">
        <v>37</v>
      </c>
      <c r="B19" s="12" t="s">
        <v>23</v>
      </c>
      <c r="C19" s="10">
        <v>20000</v>
      </c>
      <c r="D19" s="52">
        <v>0</v>
      </c>
    </row>
    <row r="20" spans="1:4" ht="18.75">
      <c r="A20" s="8" t="s">
        <v>38</v>
      </c>
      <c r="B20" s="28" t="s">
        <v>24</v>
      </c>
      <c r="C20" s="10">
        <v>20000</v>
      </c>
      <c r="D20" s="52">
        <v>9146</v>
      </c>
    </row>
    <row r="21" spans="1:4" ht="18.75">
      <c r="A21" s="8" t="s">
        <v>39</v>
      </c>
      <c r="B21" s="29" t="s">
        <v>25</v>
      </c>
      <c r="C21" s="10">
        <v>10000</v>
      </c>
      <c r="D21" s="52">
        <v>2756.73</v>
      </c>
    </row>
    <row r="22" spans="1:4" ht="18.75">
      <c r="A22" s="8" t="s">
        <v>40</v>
      </c>
      <c r="B22" s="28" t="s">
        <v>26</v>
      </c>
      <c r="C22" s="10">
        <v>250000</v>
      </c>
      <c r="D22" s="52">
        <v>250000</v>
      </c>
    </row>
    <row r="23" spans="1:4" ht="18.75">
      <c r="A23" s="8" t="s">
        <v>41</v>
      </c>
      <c r="B23" s="30" t="s">
        <v>27</v>
      </c>
      <c r="C23" s="13">
        <v>35000</v>
      </c>
      <c r="D23" s="54">
        <v>35000</v>
      </c>
    </row>
    <row r="24" spans="1:4" ht="18.75">
      <c r="A24" s="8" t="s">
        <v>42</v>
      </c>
      <c r="B24" s="31" t="s">
        <v>28</v>
      </c>
      <c r="C24" s="32">
        <v>5000</v>
      </c>
      <c r="D24" s="60">
        <v>0</v>
      </c>
    </row>
    <row r="25" spans="1:4" ht="18.75">
      <c r="A25" s="8" t="s">
        <v>43</v>
      </c>
      <c r="B25" s="27" t="s">
        <v>29</v>
      </c>
      <c r="C25" s="10">
        <v>25000</v>
      </c>
      <c r="D25" s="52">
        <v>18916.3</v>
      </c>
    </row>
    <row r="26" spans="1:4" ht="18.75">
      <c r="A26" s="8" t="s">
        <v>44</v>
      </c>
      <c r="B26" s="12" t="s">
        <v>30</v>
      </c>
      <c r="C26" s="10">
        <v>30000</v>
      </c>
      <c r="D26" s="52">
        <v>30000</v>
      </c>
    </row>
    <row r="27" spans="1:4" ht="18.75">
      <c r="A27" s="8" t="s">
        <v>45</v>
      </c>
      <c r="B27" s="12" t="s">
        <v>31</v>
      </c>
      <c r="C27" s="10">
        <v>15000</v>
      </c>
      <c r="D27" s="52">
        <v>12840</v>
      </c>
    </row>
    <row r="28" spans="1:4" ht="18.75">
      <c r="A28" s="8" t="s">
        <v>46</v>
      </c>
      <c r="B28" s="12" t="s">
        <v>32</v>
      </c>
      <c r="C28" s="11">
        <v>20000</v>
      </c>
      <c r="D28" s="53">
        <v>0</v>
      </c>
    </row>
    <row r="29" spans="1:4" ht="19.5" thickBot="1">
      <c r="A29" s="16" t="s">
        <v>47</v>
      </c>
      <c r="B29" s="23" t="s">
        <v>33</v>
      </c>
      <c r="C29" s="11">
        <f>(72*1834)+(72*1084+72*3250)+(3*459+3*1083+3*4875)+2*4875+1*1625</f>
        <v>474722</v>
      </c>
      <c r="D29" s="53">
        <v>454163.95</v>
      </c>
    </row>
    <row r="30" spans="1:4" ht="19.5" thickBot="1">
      <c r="A30" s="44"/>
      <c r="B30" s="45" t="s">
        <v>50</v>
      </c>
      <c r="C30" s="46">
        <f>SUM(C14:C29)</f>
        <v>3791296</v>
      </c>
      <c r="D30" s="61">
        <f>SUM(D14:D29)</f>
        <v>3178502.2600000002</v>
      </c>
    </row>
    <row r="31" spans="1:4" s="33" customFormat="1" ht="18.75">
      <c r="A31" s="69" t="s">
        <v>49</v>
      </c>
      <c r="B31" s="68" t="s">
        <v>48</v>
      </c>
      <c r="C31" s="63">
        <v>263742.33</v>
      </c>
      <c r="D31" s="62">
        <f>SUM(D32:D34)</f>
        <v>92030.12999999999</v>
      </c>
    </row>
    <row r="32" spans="1:4" s="33" customFormat="1" ht="18.75">
      <c r="A32" s="8" t="s">
        <v>55</v>
      </c>
      <c r="B32" s="12" t="s">
        <v>53</v>
      </c>
      <c r="C32" s="13"/>
      <c r="D32" s="54">
        <v>90000</v>
      </c>
    </row>
    <row r="33" spans="1:4" s="33" customFormat="1" ht="18.75">
      <c r="A33" s="8" t="s">
        <v>56</v>
      </c>
      <c r="B33" s="12" t="s">
        <v>26</v>
      </c>
      <c r="C33" s="13"/>
      <c r="D33" s="54">
        <v>459.2</v>
      </c>
    </row>
    <row r="34" spans="1:4" s="33" customFormat="1" ht="19.5" thickBot="1">
      <c r="A34" s="16" t="s">
        <v>57</v>
      </c>
      <c r="B34" s="27" t="s">
        <v>30</v>
      </c>
      <c r="C34" s="66"/>
      <c r="D34" s="67">
        <v>1570.93</v>
      </c>
    </row>
    <row r="35" spans="1:4" ht="19.5" thickBot="1">
      <c r="A35" s="34"/>
      <c r="B35" s="35" t="s">
        <v>14</v>
      </c>
      <c r="C35" s="17">
        <f>C30+C31</f>
        <v>4055038.33</v>
      </c>
      <c r="D35" s="56">
        <f>D30+D31</f>
        <v>3270532.39</v>
      </c>
    </row>
    <row r="36" spans="2:3" ht="15">
      <c r="B36" s="36"/>
      <c r="C36" s="37"/>
    </row>
    <row r="37" spans="2:3" ht="15.75" thickBot="1">
      <c r="B37" s="38"/>
      <c r="C37" s="39"/>
    </row>
    <row r="38" spans="2:4" ht="19.5" thickBot="1">
      <c r="B38" s="77" t="s">
        <v>58</v>
      </c>
      <c r="C38" s="78" t="s">
        <v>59</v>
      </c>
      <c r="D38" s="70" t="s">
        <v>60</v>
      </c>
    </row>
    <row r="39" spans="2:4" ht="15" customHeight="1">
      <c r="B39" s="74" t="s">
        <v>61</v>
      </c>
      <c r="C39" s="75">
        <f>C11</f>
        <v>4055038.33</v>
      </c>
      <c r="D39" s="76">
        <f>D11</f>
        <v>4086433.4</v>
      </c>
    </row>
    <row r="40" spans="2:4" ht="19.5" thickBot="1">
      <c r="B40" s="71" t="s">
        <v>62</v>
      </c>
      <c r="C40" s="73">
        <f>C35</f>
        <v>4055038.33</v>
      </c>
      <c r="D40" s="72">
        <f>D35</f>
        <v>3270532.39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M33" sqref="M33"/>
    </sheetView>
  </sheetViews>
  <sheetFormatPr defaultColWidth="9.140625" defaultRowHeight="15"/>
  <cols>
    <col min="3" max="3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LebedevaEV</dc:creator>
  <cp:keywords/>
  <dc:description/>
  <cp:lastModifiedBy>LebedevaEV</cp:lastModifiedBy>
  <cp:lastPrinted>2020-07-13T06:26:25Z</cp:lastPrinted>
  <dcterms:created xsi:type="dcterms:W3CDTF">2019-04-22T12:23:34Z</dcterms:created>
  <dcterms:modified xsi:type="dcterms:W3CDTF">2020-07-13T06:30:11Z</dcterms:modified>
  <cp:category/>
  <cp:version/>
  <cp:contentType/>
  <cp:contentStatus/>
</cp:coreProperties>
</file>