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2995" windowHeight="9045" activeTab="1"/>
  </bookViews>
  <sheets>
    <sheet name="проект штатное 2014" sheetId="1" r:id="rId1"/>
    <sheet name="проект смета 2014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<sst xmlns="http://schemas.openxmlformats.org/spreadsheetml/2006/main" count="133" uniqueCount="114">
  <si>
    <t>№</t>
  </si>
  <si>
    <t>СТАТЬИ</t>
  </si>
  <si>
    <t>СУММА ПЛАН</t>
  </si>
  <si>
    <t>1.</t>
  </si>
  <si>
    <t>ДОХОДЫ</t>
  </si>
  <si>
    <t>1.1.</t>
  </si>
  <si>
    <t>Вступительные взносы</t>
  </si>
  <si>
    <t>1.2.</t>
  </si>
  <si>
    <t>Членские взносы</t>
  </si>
  <si>
    <t>1.3.</t>
  </si>
  <si>
    <t>1.4.</t>
  </si>
  <si>
    <t>проценты на остаток средств на расчетном счете</t>
  </si>
  <si>
    <t>ИТОГО</t>
  </si>
  <si>
    <t>2.</t>
  </si>
  <si>
    <t>Расходы на служебные командировки, 
расходы на участие в семинарах, конференциях</t>
  </si>
  <si>
    <t>Содержание помещений (аренда)</t>
  </si>
  <si>
    <t>Услуги юриста, нотариуса</t>
  </si>
  <si>
    <t>Аудит</t>
  </si>
  <si>
    <t>Расходы на проведение мероприятий</t>
  </si>
  <si>
    <t>Членские взносы в НОП</t>
  </si>
  <si>
    <t>Резерв на непредвиденные расходы</t>
  </si>
  <si>
    <t>Подключение интернета и оплата трафика, услуги связи</t>
  </si>
  <si>
    <t>"Утверждаю"</t>
  </si>
  <si>
    <t>Президент НП СРО "Гильдия проектировщиков</t>
  </si>
  <si>
    <t>Новгородской области"</t>
  </si>
  <si>
    <t>Букетов В.О.</t>
  </si>
  <si>
    <t>Проект штатного расписания</t>
  </si>
  <si>
    <t>Должность</t>
  </si>
  <si>
    <t>Единицы</t>
  </si>
  <si>
    <t>Всего</t>
  </si>
  <si>
    <t>Президент</t>
  </si>
  <si>
    <t>Делопроизводитель</t>
  </si>
  <si>
    <t>Начальник органа контроля</t>
  </si>
  <si>
    <t>Ведущий специалист</t>
  </si>
  <si>
    <t>Техник по обслуживанию ВТ</t>
  </si>
  <si>
    <t>всего</t>
  </si>
  <si>
    <t>начисления</t>
  </si>
  <si>
    <t>Члены аттестационной комиссии</t>
  </si>
  <si>
    <t>Уборщик сл. помещений</t>
  </si>
  <si>
    <t>Всего ФОТ с начислениями за год</t>
  </si>
  <si>
    <t>Зав.хоз. частью</t>
  </si>
  <si>
    <t>2.3.</t>
  </si>
  <si>
    <t>начисления от зп и премии в месяц</t>
  </si>
  <si>
    <t>Премия 5% в месяц</t>
  </si>
  <si>
    <t>ИТОГО в месяц</t>
  </si>
  <si>
    <t>СУММА ФАКТ</t>
  </si>
  <si>
    <t>Расходы на оплату труда с начислениями
исполнительной дирекции, аттестационная комиссия</t>
  </si>
  <si>
    <t>Фамилия, имя, отчество</t>
  </si>
  <si>
    <t>Начальник отдела контроля</t>
  </si>
  <si>
    <t>Заместитель руководителя</t>
  </si>
  <si>
    <t>Главный бухгалтер</t>
  </si>
  <si>
    <t>Техник по обслуживанию компьютерной техники</t>
  </si>
  <si>
    <t>Сумма, руб.</t>
  </si>
  <si>
    <t>Бороненко Раиса Сергеевна</t>
  </si>
  <si>
    <t>Тарусова Раиса Сергеевна</t>
  </si>
  <si>
    <t>Михайличенко Людмила Анатольевна</t>
  </si>
  <si>
    <t>Королёва Элеонора Николаевна</t>
  </si>
  <si>
    <t>Кабалина Ольга Александровна</t>
  </si>
  <si>
    <t>Плошенко Владимир Яковлевич</t>
  </si>
  <si>
    <t>Романов Александр Александрович</t>
  </si>
  <si>
    <t>Борисов Николай Александрович</t>
  </si>
  <si>
    <t>Количество заседаний в 2013 г.</t>
  </si>
  <si>
    <t>ШТАТНЫЕ СОТРУДНИКИ</t>
  </si>
  <si>
    <t>АТТЕСТАЦИОННАЯ КОМИССИЯ</t>
  </si>
  <si>
    <t>РАСХОДЫ НА СОДЕРЖАНИЕ 
ДИРЕКЦИИИ</t>
  </si>
  <si>
    <t xml:space="preserve">
ЭКОНОМИЯ</t>
  </si>
  <si>
    <t>ПРЕДЛОЖЕНИЕ ПО ПРЕМИИ</t>
  </si>
  <si>
    <t xml:space="preserve">Должность </t>
  </si>
  <si>
    <t>Букетов Владислав Олегович</t>
  </si>
  <si>
    <t>Рождественский Игорь Николаевич</t>
  </si>
  <si>
    <t>Шилов Александр Иванович</t>
  </si>
  <si>
    <t>Лебедева Елена Валерьевна</t>
  </si>
  <si>
    <t>Ефременко Ярослав Алексеевич</t>
  </si>
  <si>
    <t>Петрова Екатерина Владимировна</t>
  </si>
  <si>
    <t>Кулебякина Маргарита Павловна</t>
  </si>
  <si>
    <t>на 2014 год</t>
  </si>
  <si>
    <t>переходящий остаток целевого финансирования 
на содержание с 2013 года</t>
  </si>
  <si>
    <t>2.1.</t>
  </si>
  <si>
    <t xml:space="preserve">РАСХОДЫ </t>
  </si>
  <si>
    <t>Расходы на содержание дирекции</t>
  </si>
  <si>
    <t>2.1.1.</t>
  </si>
  <si>
    <t>Оплата труда с начислениями</t>
  </si>
  <si>
    <t>2.1.2.</t>
  </si>
  <si>
    <t>2.1.8.</t>
  </si>
  <si>
    <t>2.2.</t>
  </si>
  <si>
    <t>Расходы на проведение аттестации</t>
  </si>
  <si>
    <t>2.2.1.</t>
  </si>
  <si>
    <t>2.2.2.</t>
  </si>
  <si>
    <t>Оплата труда аттестационной комиссии с начислениями</t>
  </si>
  <si>
    <t>Расходы на содержание аттестационной комиссии</t>
  </si>
  <si>
    <t>Почтовые расходы</t>
  </si>
  <si>
    <t>Услуги банка</t>
  </si>
  <si>
    <t>Хозрасходы</t>
  </si>
  <si>
    <t>Прочие платежи в бюджет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</si>
  <si>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</si>
  <si>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</si>
  <si>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</si>
  <si>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</si>
  <si>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</si>
  <si>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</si>
  <si>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</si>
  <si>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</si>
  <si>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</si>
  <si>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Оклад (2013 год)</t>
  </si>
  <si>
    <t>Всего ФОТ с начислениями в месяц</t>
  </si>
  <si>
    <t>на руки</t>
  </si>
  <si>
    <t xml:space="preserve">                                                                                                                                                  увеличение на</t>
  </si>
  <si>
    <t xml:space="preserve">  НП  СРО "Гильдия проектировщиков Новгородской области" на 2014 год  </t>
  </si>
  <si>
    <t>Канцелярские товары, бланки свидетельств</t>
  </si>
  <si>
    <t>2.1.6.-2.1.7.</t>
  </si>
  <si>
    <t>2.1.3.-2.1.5.</t>
  </si>
  <si>
    <t>Приобретение основных средств и прочего инвентаря,
обслуживание оргтехники (при необходимости ремонт),
приобретение расходных материалов для оргтехники, программное обеспечение</t>
  </si>
  <si>
    <t>ЭКОНОМИЯ/</t>
  </si>
  <si>
    <t>ИСПОЛНЕНИЕ СМЕТЫ
НП СРО "Гильдия проектировщиков Новгородской области" 
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</si>
</sst>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name val="Verdana"/>
      <family val="2"/>
    </font>
    <font>
      <b/>
      <sz val="8"/>
      <name val="Verdana"/>
      <family val="2"/>
    </font>
    <font>
      <b/>
      <i/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25"/>
      <color indexed="8"/>
      <name val="Times New Roman"/>
      <family val="1"/>
    </font>
    <font>
      <b/>
      <i/>
      <sz val="30"/>
      <color indexed="8"/>
      <name val="Times New Roman"/>
      <family val="1"/>
    </font>
    <font>
      <sz val="25"/>
      <color indexed="8"/>
      <name val="Times New Roman"/>
      <family val="1"/>
    </font>
    <font>
      <sz val="30"/>
      <color indexed="8"/>
      <name val="Times New Roman"/>
      <family val="1"/>
    </font>
    <font>
      <sz val="25"/>
      <name val="Verdana"/>
      <family val="2"/>
    </font>
    <font>
      <b/>
      <sz val="25"/>
      <color indexed="8"/>
      <name val="Times New Roman"/>
      <family val="1"/>
    </font>
    <font>
      <b/>
      <sz val="25"/>
      <name val="Verdana"/>
      <family val="2"/>
    </font>
    <font>
      <i/>
      <sz val="3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5"/>
      <color indexed="8"/>
      <name val="Calibri"/>
      <family val="2"/>
    </font>
    <font>
      <sz val="3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5"/>
      <color theme="1"/>
      <name val="Calibri"/>
      <family val="2"/>
    </font>
    <font>
      <sz val="3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5" xfId="0" applyFont="1" applyBorder="1" applyAlignment="1">
      <alignment/>
    </xf>
    <xf numFmtId="164" fontId="10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10" fillId="0" borderId="17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0" fillId="0" borderId="20" xfId="0" applyBorder="1" applyAlignment="1">
      <alignment/>
    </xf>
    <xf numFmtId="9" fontId="0" fillId="0" borderId="0" xfId="0" applyNumberFormat="1" applyAlignment="1">
      <alignment/>
    </xf>
    <xf numFmtId="0" fontId="52" fillId="0" borderId="10" xfId="0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52" fillId="0" borderId="0" xfId="0" applyNumberFormat="1" applyFont="1" applyAlignment="1">
      <alignment/>
    </xf>
    <xf numFmtId="0" fontId="52" fillId="0" borderId="22" xfId="0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2" xfId="0" applyFont="1" applyBorder="1" applyAlignment="1">
      <alignment/>
    </xf>
    <xf numFmtId="4" fontId="52" fillId="0" borderId="22" xfId="0" applyNumberFormat="1" applyFont="1" applyBorder="1" applyAlignment="1">
      <alignment/>
    </xf>
    <xf numFmtId="0" fontId="52" fillId="0" borderId="0" xfId="0" applyFont="1" applyFill="1" applyBorder="1" applyAlignment="1">
      <alignment/>
    </xf>
    <xf numFmtId="3" fontId="52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/>
    </xf>
    <xf numFmtId="4" fontId="7" fillId="0" borderId="14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left" wrapText="1"/>
    </xf>
    <xf numFmtId="4" fontId="7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15" fillId="0" borderId="0" xfId="0" applyFont="1" applyBorder="1" applyAlignment="1">
      <alignment wrapText="1"/>
    </xf>
    <xf numFmtId="4" fontId="15" fillId="0" borderId="0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4" fontId="4" fillId="0" borderId="0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horizontal="center"/>
    </xf>
    <xf numFmtId="0" fontId="64" fillId="0" borderId="0" xfId="0" applyFont="1" applyAlignment="1">
      <alignment/>
    </xf>
    <xf numFmtId="164" fontId="16" fillId="0" borderId="15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20" fillId="0" borderId="0" xfId="0" applyNumberFormat="1" applyFont="1" applyAlignment="1">
      <alignment horizontal="left" wrapText="1"/>
    </xf>
    <xf numFmtId="0" fontId="18" fillId="0" borderId="12" xfId="0" applyFont="1" applyBorder="1" applyAlignment="1">
      <alignment wrapText="1"/>
    </xf>
    <xf numFmtId="0" fontId="18" fillId="0" borderId="20" xfId="0" applyFont="1" applyBorder="1" applyAlignment="1">
      <alignment horizontal="center" wrapText="1"/>
    </xf>
    <xf numFmtId="4" fontId="18" fillId="0" borderId="11" xfId="0" applyNumberFormat="1" applyFont="1" applyBorder="1" applyAlignment="1">
      <alignment wrapText="1"/>
    </xf>
    <xf numFmtId="0" fontId="18" fillId="0" borderId="19" xfId="0" applyFont="1" applyBorder="1" applyAlignment="1">
      <alignment horizontal="center" wrapText="1"/>
    </xf>
    <xf numFmtId="4" fontId="18" fillId="0" borderId="12" xfId="0" applyNumberFormat="1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8" xfId="0" applyFont="1" applyBorder="1" applyAlignment="1">
      <alignment horizontal="center" wrapText="1"/>
    </xf>
    <xf numFmtId="4" fontId="18" fillId="0" borderId="13" xfId="0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21" xfId="0" applyFont="1" applyBorder="1" applyAlignment="1">
      <alignment/>
    </xf>
    <xf numFmtId="4" fontId="21" fillId="0" borderId="10" xfId="0" applyNumberFormat="1" applyFont="1" applyBorder="1" applyAlignment="1">
      <alignment wrapText="1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4" fontId="18" fillId="0" borderId="23" xfId="0" applyNumberFormat="1" applyFont="1" applyBorder="1" applyAlignment="1">
      <alignment wrapText="1"/>
    </xf>
    <xf numFmtId="4" fontId="18" fillId="0" borderId="24" xfId="0" applyNumberFormat="1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4" fontId="18" fillId="0" borderId="26" xfId="0" applyNumberFormat="1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5" xfId="0" applyNumberFormat="1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2" fillId="0" borderId="0" xfId="0" applyNumberFormat="1" applyFont="1" applyAlignment="1">
      <alignment horizontal="left" wrapText="1"/>
    </xf>
    <xf numFmtId="0" fontId="19" fillId="0" borderId="27" xfId="0" applyFont="1" applyBorder="1" applyAlignment="1">
      <alignment wrapText="1"/>
    </xf>
    <xf numFmtId="4" fontId="19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164" fontId="23" fillId="0" borderId="16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8" fillId="0" borderId="21" xfId="0" applyFont="1" applyFill="1" applyBorder="1" applyAlignment="1">
      <alignment/>
    </xf>
    <xf numFmtId="0" fontId="7" fillId="0" borderId="28" xfId="0" applyFont="1" applyBorder="1" applyAlignment="1">
      <alignment/>
    </xf>
    <xf numFmtId="0" fontId="10" fillId="0" borderId="21" xfId="0" applyFont="1" applyBorder="1" applyAlignment="1">
      <alignment wrapText="1"/>
    </xf>
    <xf numFmtId="4" fontId="10" fillId="0" borderId="10" xfId="0" applyNumberFormat="1" applyFont="1" applyBorder="1" applyAlignment="1">
      <alignment horizontal="center"/>
    </xf>
    <xf numFmtId="0" fontId="10" fillId="0" borderId="29" xfId="0" applyFont="1" applyBorder="1" applyAlignment="1">
      <alignment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/>
    </xf>
    <xf numFmtId="0" fontId="52" fillId="0" borderId="30" xfId="0" applyFont="1" applyBorder="1" applyAlignment="1">
      <alignment/>
    </xf>
    <xf numFmtId="0" fontId="52" fillId="0" borderId="19" xfId="0" applyFont="1" applyBorder="1" applyAlignment="1">
      <alignment/>
    </xf>
    <xf numFmtId="4" fontId="52" fillId="0" borderId="31" xfId="0" applyNumberFormat="1" applyFont="1" applyBorder="1" applyAlignment="1">
      <alignment/>
    </xf>
    <xf numFmtId="4" fontId="0" fillId="33" borderId="32" xfId="0" applyNumberFormat="1" applyFill="1" applyBorder="1" applyAlignment="1">
      <alignment/>
    </xf>
    <xf numFmtId="9" fontId="44" fillId="0" borderId="0" xfId="0" applyNumberFormat="1" applyFont="1" applyAlignment="1">
      <alignment/>
    </xf>
    <xf numFmtId="4" fontId="0" fillId="33" borderId="33" xfId="0" applyNumberFormat="1" applyFill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33" borderId="34" xfId="0" applyNumberFormat="1" applyFill="1" applyBorder="1" applyAlignment="1">
      <alignment/>
    </xf>
    <xf numFmtId="0" fontId="52" fillId="0" borderId="10" xfId="0" applyFont="1" applyFill="1" applyBorder="1" applyAlignment="1">
      <alignment/>
    </xf>
    <xf numFmtId="3" fontId="52" fillId="0" borderId="10" xfId="0" applyNumberFormat="1" applyFont="1" applyBorder="1" applyAlignment="1">
      <alignment/>
    </xf>
    <xf numFmtId="4" fontId="52" fillId="0" borderId="27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4" fontId="7" fillId="0" borderId="35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10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wrapText="1"/>
    </xf>
    <xf numFmtId="164" fontId="10" fillId="0" borderId="15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4" fontId="10" fillId="0" borderId="27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22" xfId="0" applyFont="1" applyBorder="1" applyAlignment="1">
      <alignment/>
    </xf>
    <xf numFmtId="0" fontId="10" fillId="0" borderId="36" xfId="0" applyFont="1" applyBorder="1" applyAlignment="1">
      <alignment/>
    </xf>
    <xf numFmtId="164" fontId="10" fillId="0" borderId="11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0" fontId="10" fillId="0" borderId="38" xfId="0" applyFont="1" applyBorder="1" applyAlignment="1">
      <alignment/>
    </xf>
    <xf numFmtId="164" fontId="10" fillId="0" borderId="13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10" fillId="0" borderId="21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52" fillId="0" borderId="3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4" fontId="16" fillId="0" borderId="27" xfId="0" applyNumberFormat="1" applyFont="1" applyBorder="1" applyAlignment="1">
      <alignment horizontal="center"/>
    </xf>
    <xf numFmtId="164" fontId="16" fillId="0" borderId="21" xfId="0" applyNumberFormat="1" applyFont="1" applyBorder="1" applyAlignment="1">
      <alignment horizontal="center"/>
    </xf>
    <xf numFmtId="164" fontId="16" fillId="0" borderId="15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PageLayoutView="0" workbookViewId="0" topLeftCell="A7">
      <selection activeCell="H20" sqref="H20"/>
    </sheetView>
  </sheetViews>
  <sheetFormatPr defaultColWidth="9.140625" defaultRowHeight="15"/>
  <cols>
    <col min="1" max="1" width="33.7109375" style="0" customWidth="1"/>
    <col min="2" max="2" width="10.00390625" style="0" customWidth="1"/>
    <col min="3" max="3" width="17.00390625" style="0" customWidth="1"/>
    <col min="4" max="4" width="14.7109375" style="0" customWidth="1"/>
    <col min="5" max="5" width="13.00390625" style="0" customWidth="1"/>
    <col min="6" max="6" width="12.140625" style="0" bestFit="1" customWidth="1"/>
    <col min="7" max="7" width="10.00390625" style="0" bestFit="1" customWidth="1"/>
  </cols>
  <sheetData>
    <row r="2" ht="15">
      <c r="B2" s="32" t="s">
        <v>22</v>
      </c>
    </row>
    <row r="3" ht="15">
      <c r="B3" t="s">
        <v>23</v>
      </c>
    </row>
    <row r="4" ht="15">
      <c r="B4" t="s">
        <v>24</v>
      </c>
    </row>
    <row r="5" spans="2:5" ht="15">
      <c r="B5" s="33"/>
      <c r="C5" s="33"/>
      <c r="D5" s="110"/>
      <c r="E5" t="s">
        <v>25</v>
      </c>
    </row>
    <row r="7" spans="1:5" ht="15">
      <c r="A7" s="158" t="s">
        <v>26</v>
      </c>
      <c r="B7" s="158"/>
      <c r="C7" s="158"/>
      <c r="D7" s="158"/>
      <c r="E7" s="158"/>
    </row>
    <row r="8" spans="1:5" ht="15">
      <c r="A8" s="158" t="s">
        <v>107</v>
      </c>
      <c r="B8" s="158"/>
      <c r="C8" s="158"/>
      <c r="D8" s="158"/>
      <c r="E8" s="158"/>
    </row>
    <row r="9" spans="1:6" ht="15.75" thickBot="1">
      <c r="A9" s="159" t="s">
        <v>106</v>
      </c>
      <c r="B9" s="159"/>
      <c r="C9" s="159"/>
      <c r="D9" s="159"/>
      <c r="E9" s="159"/>
      <c r="F9" s="34">
        <v>0.1</v>
      </c>
    </row>
    <row r="10" spans="1:7" ht="15.75" thickBot="1">
      <c r="A10" s="35" t="s">
        <v>27</v>
      </c>
      <c r="B10" s="36" t="s">
        <v>28</v>
      </c>
      <c r="C10" s="35" t="s">
        <v>103</v>
      </c>
      <c r="D10" s="37" t="s">
        <v>75</v>
      </c>
      <c r="E10" s="36" t="s">
        <v>29</v>
      </c>
      <c r="F10" s="35" t="s">
        <v>105</v>
      </c>
      <c r="G10" s="116">
        <v>0.87</v>
      </c>
    </row>
    <row r="11" spans="1:6" ht="15">
      <c r="A11" s="38" t="s">
        <v>30</v>
      </c>
      <c r="B11" s="38">
        <v>1</v>
      </c>
      <c r="C11" s="111">
        <v>41000</v>
      </c>
      <c r="D11" s="111">
        <f>C11*$F$9+C11</f>
        <v>45100</v>
      </c>
      <c r="E11" s="117">
        <f>B11*D11</f>
        <v>45100</v>
      </c>
      <c r="F11" s="111">
        <f>E11*$G$10</f>
        <v>39237</v>
      </c>
    </row>
    <row r="12" spans="1:6" ht="15">
      <c r="A12" s="39" t="s">
        <v>49</v>
      </c>
      <c r="B12" s="39">
        <v>0.5</v>
      </c>
      <c r="C12" s="40">
        <v>40000</v>
      </c>
      <c r="D12" s="111">
        <f>C12*$F$9+C12</f>
        <v>44000</v>
      </c>
      <c r="E12" s="115">
        <f>B12*D12</f>
        <v>22000</v>
      </c>
      <c r="F12" s="40">
        <f aca="true" t="shared" si="0" ref="F12:F19">E12*$G$10</f>
        <v>19140</v>
      </c>
    </row>
    <row r="13" spans="1:6" ht="15">
      <c r="A13" s="39" t="s">
        <v>50</v>
      </c>
      <c r="B13" s="39">
        <v>0.5</v>
      </c>
      <c r="C13" s="40">
        <v>30000</v>
      </c>
      <c r="D13" s="111">
        <f>C13*$F$9+C13</f>
        <v>33000</v>
      </c>
      <c r="E13" s="115">
        <f>B13*D13</f>
        <v>16500</v>
      </c>
      <c r="F13" s="40">
        <f t="shared" si="0"/>
        <v>14355</v>
      </c>
    </row>
    <row r="14" spans="1:6" ht="15">
      <c r="A14" s="39" t="s">
        <v>31</v>
      </c>
      <c r="B14" s="39">
        <v>0.33</v>
      </c>
      <c r="C14" s="40">
        <v>13939</v>
      </c>
      <c r="D14" s="111">
        <f>C14*$F$9+C14</f>
        <v>15332.9</v>
      </c>
      <c r="E14" s="115">
        <f>B14*D14</f>
        <v>5059.857</v>
      </c>
      <c r="F14" s="40">
        <f t="shared" si="0"/>
        <v>4402.07559</v>
      </c>
    </row>
    <row r="15" spans="1:6" ht="15">
      <c r="A15" s="39" t="s">
        <v>32</v>
      </c>
      <c r="B15" s="39">
        <v>1</v>
      </c>
      <c r="C15" s="40">
        <v>28750</v>
      </c>
      <c r="D15" s="111">
        <v>32000</v>
      </c>
      <c r="E15" s="115">
        <v>32000</v>
      </c>
      <c r="F15" s="40">
        <f t="shared" si="0"/>
        <v>27840</v>
      </c>
    </row>
    <row r="16" spans="1:6" ht="15">
      <c r="A16" s="39" t="s">
        <v>33</v>
      </c>
      <c r="B16" s="39">
        <v>1</v>
      </c>
      <c r="C16" s="40">
        <v>28750</v>
      </c>
      <c r="D16" s="111">
        <f>C16*$F$9+C16</f>
        <v>31625</v>
      </c>
      <c r="E16" s="115">
        <f>B16*D16</f>
        <v>31625</v>
      </c>
      <c r="F16" s="40">
        <f t="shared" si="0"/>
        <v>27513.75</v>
      </c>
    </row>
    <row r="17" spans="1:6" ht="15">
      <c r="A17" s="39" t="s">
        <v>34</v>
      </c>
      <c r="B17" s="39">
        <v>0.33</v>
      </c>
      <c r="C17" s="40">
        <v>20700</v>
      </c>
      <c r="D17" s="111">
        <f>C17*$F$9+C17</f>
        <v>22770</v>
      </c>
      <c r="E17" s="115">
        <f>B17*D17</f>
        <v>7514.1</v>
      </c>
      <c r="F17" s="40">
        <f t="shared" si="0"/>
        <v>6537.267000000001</v>
      </c>
    </row>
    <row r="18" spans="1:6" ht="15">
      <c r="A18" s="39" t="s">
        <v>40</v>
      </c>
      <c r="B18" s="39">
        <v>0.6</v>
      </c>
      <c r="C18" s="40">
        <v>7000</v>
      </c>
      <c r="D18" s="111">
        <v>10000</v>
      </c>
      <c r="E18" s="115">
        <f>B18*D18</f>
        <v>6000</v>
      </c>
      <c r="F18" s="40">
        <f t="shared" si="0"/>
        <v>5220</v>
      </c>
    </row>
    <row r="19" spans="1:6" ht="15.75" thickBot="1">
      <c r="A19" s="118" t="s">
        <v>38</v>
      </c>
      <c r="B19" s="118">
        <v>0.6</v>
      </c>
      <c r="C19" s="119">
        <v>7000</v>
      </c>
      <c r="D19" s="120">
        <v>10000</v>
      </c>
      <c r="E19" s="121">
        <f>B19*D19</f>
        <v>6000</v>
      </c>
      <c r="F19" s="119">
        <f t="shared" si="0"/>
        <v>5220</v>
      </c>
    </row>
    <row r="20" spans="1:6" ht="15.75" thickBot="1">
      <c r="A20" s="122" t="s">
        <v>35</v>
      </c>
      <c r="B20" s="122">
        <f>SUM(B11:B27)</f>
        <v>7.65</v>
      </c>
      <c r="C20" s="123"/>
      <c r="D20" s="123"/>
      <c r="E20" s="124">
        <f>SUM(E11:E19)</f>
        <v>171798.95700000002</v>
      </c>
      <c r="F20" s="125">
        <f>SUM(F11:F19)</f>
        <v>149465.09259</v>
      </c>
    </row>
    <row r="21" spans="1:7" ht="15">
      <c r="A21" s="47" t="s">
        <v>43</v>
      </c>
      <c r="B21" s="47"/>
      <c r="C21" s="48"/>
      <c r="D21" s="48"/>
      <c r="E21" s="49">
        <f>E20*5%</f>
        <v>8589.947850000002</v>
      </c>
      <c r="G21" s="50"/>
    </row>
    <row r="22" spans="1:7" ht="15">
      <c r="A22" s="32" t="s">
        <v>42</v>
      </c>
      <c r="B22" s="32"/>
      <c r="C22" s="32"/>
      <c r="D22" s="32"/>
      <c r="E22" s="41">
        <f>(E20+E21)*31%</f>
        <v>55920.560503500004</v>
      </c>
      <c r="G22" s="50"/>
    </row>
    <row r="23" spans="1:7" ht="15">
      <c r="A23" s="32" t="s">
        <v>44</v>
      </c>
      <c r="B23" s="32"/>
      <c r="C23" s="32"/>
      <c r="D23" s="32"/>
      <c r="E23" s="41">
        <f>E20+E21+E22</f>
        <v>236309.46535350004</v>
      </c>
      <c r="G23" s="50"/>
    </row>
    <row r="24" spans="2:4" ht="15">
      <c r="B24" s="32"/>
      <c r="C24" s="32"/>
      <c r="D24" s="32"/>
    </row>
    <row r="25" spans="1:5" ht="15">
      <c r="A25" s="32" t="s">
        <v>39</v>
      </c>
      <c r="B25" s="32"/>
      <c r="C25" s="32"/>
      <c r="D25" s="32"/>
      <c r="E25" s="41">
        <f>E23*12</f>
        <v>2835713.5842420002</v>
      </c>
    </row>
    <row r="27" spans="1:5" ht="15">
      <c r="A27" s="42" t="s">
        <v>37</v>
      </c>
      <c r="B27" s="43">
        <v>0.5</v>
      </c>
      <c r="C27" s="44">
        <v>25000</v>
      </c>
      <c r="D27" s="44"/>
      <c r="E27" s="44">
        <f>B27*C27</f>
        <v>12500</v>
      </c>
    </row>
    <row r="28" spans="1:5" ht="15">
      <c r="A28" s="45" t="s">
        <v>36</v>
      </c>
      <c r="B28" s="43"/>
      <c r="C28" s="43"/>
      <c r="D28" s="43"/>
      <c r="E28" s="44">
        <f>E27*31%</f>
        <v>3875</v>
      </c>
    </row>
    <row r="29" spans="1:5" ht="15">
      <c r="A29" s="45" t="s">
        <v>104</v>
      </c>
      <c r="B29" s="43"/>
      <c r="C29" s="43"/>
      <c r="D29" s="43"/>
      <c r="E29" s="44">
        <f>SUM(E27:E28)</f>
        <v>16375</v>
      </c>
    </row>
    <row r="30" spans="1:5" ht="15">
      <c r="A30" s="45" t="s">
        <v>39</v>
      </c>
      <c r="B30" s="43"/>
      <c r="C30" s="43"/>
      <c r="D30" s="43"/>
      <c r="E30" s="46">
        <f>E29*6</f>
        <v>98250</v>
      </c>
    </row>
    <row r="32" spans="1:5" ht="15">
      <c r="A32" s="112" t="s">
        <v>12</v>
      </c>
      <c r="B32" s="113"/>
      <c r="C32" s="113"/>
      <c r="D32" s="113"/>
      <c r="E32" s="114">
        <f>E25+E30</f>
        <v>2933963.5842420002</v>
      </c>
    </row>
  </sheetData>
  <sheetProtection/>
  <mergeCells count="3">
    <mergeCell ref="A7:E7"/>
    <mergeCell ref="A8:E8"/>
    <mergeCell ref="A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16.00390625" style="0" customWidth="1"/>
    <col min="2" max="2" width="65.7109375" style="0" customWidth="1"/>
    <col min="3" max="3" width="26.8515625" style="1" customWidth="1"/>
    <col min="4" max="4" width="23.57421875" style="0" customWidth="1"/>
    <col min="5" max="5" width="29.140625" style="0" customWidth="1"/>
    <col min="246" max="246" width="65.57421875" style="0" customWidth="1"/>
    <col min="247" max="247" width="28.28125" style="0" customWidth="1"/>
    <col min="248" max="248" width="24.8515625" style="0" customWidth="1"/>
    <col min="249" max="249" width="24.57421875" style="0" customWidth="1"/>
    <col min="251" max="251" width="15.8515625" style="0" customWidth="1"/>
  </cols>
  <sheetData>
    <row r="1" spans="1:4" ht="99.75" customHeight="1">
      <c r="A1" s="160" t="s">
        <v>113</v>
      </c>
      <c r="B1" s="160"/>
      <c r="C1" s="160"/>
      <c r="D1" s="160"/>
    </row>
    <row r="2" ht="16.5" thickBot="1">
      <c r="B2" s="2"/>
    </row>
    <row r="3" spans="1:4" s="6" customFormat="1" ht="21.75" thickBot="1">
      <c r="A3" s="3" t="s">
        <v>0</v>
      </c>
      <c r="B3" s="4" t="s">
        <v>1</v>
      </c>
      <c r="C3" s="5" t="s">
        <v>2</v>
      </c>
      <c r="D3" s="5" t="s">
        <v>45</v>
      </c>
    </row>
    <row r="4" spans="1:4" ht="19.5">
      <c r="A4" s="109" t="s">
        <v>3</v>
      </c>
      <c r="B4" s="51" t="s">
        <v>4</v>
      </c>
      <c r="C4" s="8"/>
      <c r="D4" s="8"/>
    </row>
    <row r="5" spans="1:4" ht="18.75">
      <c r="A5" s="9" t="s">
        <v>5</v>
      </c>
      <c r="B5" s="52" t="s">
        <v>6</v>
      </c>
      <c r="C5" s="10">
        <v>10000</v>
      </c>
      <c r="D5" s="10">
        <v>5000</v>
      </c>
    </row>
    <row r="6" spans="1:4" ht="18.75">
      <c r="A6" s="9" t="s">
        <v>7</v>
      </c>
      <c r="B6" s="52" t="s">
        <v>8</v>
      </c>
      <c r="C6" s="11">
        <v>3000000</v>
      </c>
      <c r="D6" s="11">
        <v>3020000</v>
      </c>
    </row>
    <row r="7" spans="1:4" ht="37.5">
      <c r="A7" s="9" t="s">
        <v>9</v>
      </c>
      <c r="B7" s="53" t="s">
        <v>76</v>
      </c>
      <c r="C7" s="10">
        <v>1856000.34</v>
      </c>
      <c r="D7" s="10">
        <v>1856000.34</v>
      </c>
    </row>
    <row r="8" spans="1:4" ht="19.5" thickBot="1">
      <c r="A8" s="9" t="s">
        <v>10</v>
      </c>
      <c r="B8" s="54" t="s">
        <v>11</v>
      </c>
      <c r="C8" s="12">
        <v>60000</v>
      </c>
      <c r="D8" s="12">
        <v>59424.9</v>
      </c>
    </row>
    <row r="9" spans="1:4" ht="20.25" thickBot="1">
      <c r="A9" s="13"/>
      <c r="B9" s="14" t="s">
        <v>12</v>
      </c>
      <c r="C9" s="15">
        <v>4926000.34</v>
      </c>
      <c r="D9" s="15">
        <v>4940425.24</v>
      </c>
    </row>
    <row r="10" spans="1:4" ht="19.5" thickBot="1">
      <c r="A10" s="16"/>
      <c r="B10" s="17"/>
      <c r="C10" s="55"/>
      <c r="D10" s="143"/>
    </row>
    <row r="11" spans="1:5" ht="56.25" customHeight="1" thickBot="1">
      <c r="A11" s="104" t="s">
        <v>13</v>
      </c>
      <c r="B11" s="105" t="s">
        <v>78</v>
      </c>
      <c r="C11" s="138" t="s">
        <v>2</v>
      </c>
      <c r="D11" s="5" t="s">
        <v>45</v>
      </c>
      <c r="E11" s="141" t="s">
        <v>112</v>
      </c>
    </row>
    <row r="12" spans="1:5" ht="19.5" thickBot="1">
      <c r="A12" s="104" t="s">
        <v>77</v>
      </c>
      <c r="B12" s="107" t="s">
        <v>79</v>
      </c>
      <c r="C12" s="139">
        <v>4319713.58</v>
      </c>
      <c r="D12" s="108">
        <v>4248411.95</v>
      </c>
      <c r="E12" s="142">
        <v>71301.63</v>
      </c>
    </row>
    <row r="13" spans="1:5" ht="18.75">
      <c r="A13" s="106" t="s">
        <v>80</v>
      </c>
      <c r="B13" s="18" t="s">
        <v>81</v>
      </c>
      <c r="C13" s="126">
        <v>2835713.58</v>
      </c>
      <c r="D13" s="151">
        <v>2822363.23</v>
      </c>
      <c r="E13" s="134">
        <v>13350.35</v>
      </c>
    </row>
    <row r="14" spans="1:5" ht="36.75" customHeight="1">
      <c r="A14" s="9" t="s">
        <v>82</v>
      </c>
      <c r="B14" s="21" t="s">
        <v>14</v>
      </c>
      <c r="C14" s="127">
        <v>350000</v>
      </c>
      <c r="D14" s="10">
        <v>350000</v>
      </c>
      <c r="E14" s="134">
        <v>0</v>
      </c>
    </row>
    <row r="15" spans="1:5" ht="75.75" customHeight="1">
      <c r="A15" s="9" t="s">
        <v>110</v>
      </c>
      <c r="B15" s="19" t="s">
        <v>111</v>
      </c>
      <c r="C15" s="127">
        <v>130000</v>
      </c>
      <c r="D15" s="136">
        <f>105223+6300+8726+3700</f>
        <v>123949</v>
      </c>
      <c r="E15" s="134">
        <v>6051</v>
      </c>
    </row>
    <row r="16" spans="1:5" ht="18.75">
      <c r="A16" s="9" t="s">
        <v>109</v>
      </c>
      <c r="B16" s="22" t="s">
        <v>108</v>
      </c>
      <c r="C16" s="127">
        <v>25000</v>
      </c>
      <c r="D16" s="136">
        <v>24559.25</v>
      </c>
      <c r="E16" s="134">
        <v>440.75</v>
      </c>
    </row>
    <row r="17" spans="1:5" ht="18.75">
      <c r="A17" s="9" t="s">
        <v>83</v>
      </c>
      <c r="B17" s="23" t="s">
        <v>21</v>
      </c>
      <c r="C17" s="127">
        <v>12000</v>
      </c>
      <c r="D17" s="136">
        <f>3600+6000</f>
        <v>9600</v>
      </c>
      <c r="E17" s="134">
        <v>2400</v>
      </c>
    </row>
    <row r="18" spans="1:5" ht="18.75">
      <c r="A18" s="9" t="s">
        <v>94</v>
      </c>
      <c r="B18" s="22" t="s">
        <v>15</v>
      </c>
      <c r="C18" s="127">
        <v>350000</v>
      </c>
      <c r="D18" s="136">
        <v>337959.55</v>
      </c>
      <c r="E18" s="134">
        <v>12040.45</v>
      </c>
    </row>
    <row r="19" spans="1:5" ht="18.75">
      <c r="A19" s="9" t="s">
        <v>95</v>
      </c>
      <c r="B19" s="24" t="s">
        <v>16</v>
      </c>
      <c r="C19" s="128">
        <v>110000</v>
      </c>
      <c r="D19" s="136">
        <v>103500</v>
      </c>
      <c r="E19" s="134">
        <v>6500</v>
      </c>
    </row>
    <row r="20" spans="1:5" ht="18.75">
      <c r="A20" s="9" t="s">
        <v>96</v>
      </c>
      <c r="B20" s="25" t="s">
        <v>17</v>
      </c>
      <c r="C20" s="128">
        <v>22000</v>
      </c>
      <c r="D20" s="136">
        <v>19000</v>
      </c>
      <c r="E20" s="134">
        <v>3000</v>
      </c>
    </row>
    <row r="21" spans="1:5" ht="18.75">
      <c r="A21" s="9" t="s">
        <v>97</v>
      </c>
      <c r="B21" s="20" t="s">
        <v>18</v>
      </c>
      <c r="C21" s="127">
        <v>100000</v>
      </c>
      <c r="D21" s="136">
        <v>99144.5</v>
      </c>
      <c r="E21" s="134">
        <v>855.5</v>
      </c>
    </row>
    <row r="22" spans="1:5" ht="18.75">
      <c r="A22" s="9" t="s">
        <v>98</v>
      </c>
      <c r="B22" s="26" t="s">
        <v>19</v>
      </c>
      <c r="C22" s="129">
        <v>300000</v>
      </c>
      <c r="D22" s="152">
        <v>300000</v>
      </c>
      <c r="E22" s="134">
        <v>0</v>
      </c>
    </row>
    <row r="23" spans="1:5" ht="18.75">
      <c r="A23" s="9" t="s">
        <v>99</v>
      </c>
      <c r="B23" s="19" t="s">
        <v>90</v>
      </c>
      <c r="C23" s="127">
        <v>40000</v>
      </c>
      <c r="D23" s="136">
        <v>30186.42</v>
      </c>
      <c r="E23" s="134">
        <v>9813.58</v>
      </c>
    </row>
    <row r="24" spans="1:5" ht="18.75">
      <c r="A24" s="9" t="s">
        <v>100</v>
      </c>
      <c r="B24" s="21" t="s">
        <v>91</v>
      </c>
      <c r="C24" s="127">
        <v>20000</v>
      </c>
      <c r="D24" s="10">
        <v>20000</v>
      </c>
      <c r="E24" s="134">
        <v>0</v>
      </c>
    </row>
    <row r="25" spans="1:5" ht="18.75">
      <c r="A25" s="9" t="s">
        <v>101</v>
      </c>
      <c r="B25" s="21" t="s">
        <v>92</v>
      </c>
      <c r="C25" s="127">
        <v>15000</v>
      </c>
      <c r="D25" s="136">
        <v>7750</v>
      </c>
      <c r="E25" s="134">
        <v>7250</v>
      </c>
    </row>
    <row r="26" spans="1:5" ht="18.75">
      <c r="A26" s="9" t="s">
        <v>102</v>
      </c>
      <c r="B26" s="21" t="s">
        <v>93</v>
      </c>
      <c r="C26" s="130">
        <v>10000</v>
      </c>
      <c r="D26" s="136">
        <v>400</v>
      </c>
      <c r="E26" s="134">
        <v>9600</v>
      </c>
    </row>
    <row r="27" spans="1:5" ht="19.5" thickBot="1">
      <c r="A27" s="13"/>
      <c r="B27" s="18"/>
      <c r="C27" s="130"/>
      <c r="D27" s="153"/>
      <c r="E27" s="134"/>
    </row>
    <row r="28" spans="1:5" ht="38.25" thickBot="1">
      <c r="A28" s="104" t="s">
        <v>84</v>
      </c>
      <c r="B28" s="107" t="s">
        <v>89</v>
      </c>
      <c r="C28" s="131">
        <v>108250</v>
      </c>
      <c r="D28" s="15">
        <v>87888.5</v>
      </c>
      <c r="E28" s="133">
        <v>20361.5</v>
      </c>
    </row>
    <row r="29" spans="1:5" ht="18.75">
      <c r="A29" s="7" t="s">
        <v>86</v>
      </c>
      <c r="B29" s="18" t="s">
        <v>85</v>
      </c>
      <c r="C29" s="140">
        <v>10000</v>
      </c>
      <c r="D29" s="136">
        <v>4413</v>
      </c>
      <c r="E29" s="134">
        <f>C29-D29</f>
        <v>5587</v>
      </c>
    </row>
    <row r="30" spans="1:5" ht="37.5">
      <c r="A30" s="9" t="s">
        <v>87</v>
      </c>
      <c r="B30" s="19" t="s">
        <v>88</v>
      </c>
      <c r="C30" s="130">
        <f>'проект штатное 2014'!E30</f>
        <v>98250</v>
      </c>
      <c r="D30" s="136">
        <f>83475.5</f>
        <v>83475.5</v>
      </c>
      <c r="E30" s="134">
        <f>C30-D30</f>
        <v>14774.5</v>
      </c>
    </row>
    <row r="31" spans="1:5" ht="19.5" thickBot="1">
      <c r="A31" s="13"/>
      <c r="B31" s="19"/>
      <c r="C31" s="130"/>
      <c r="D31" s="137"/>
      <c r="E31" s="135"/>
    </row>
    <row r="32" spans="1:5" s="32" customFormat="1" ht="19.5" thickBot="1">
      <c r="A32" s="104" t="s">
        <v>41</v>
      </c>
      <c r="B32" s="132" t="s">
        <v>20</v>
      </c>
      <c r="C32" s="15">
        <v>498036.76</v>
      </c>
      <c r="D32" s="148">
        <v>22724.34</v>
      </c>
      <c r="E32" s="15">
        <v>475312.42</v>
      </c>
    </row>
    <row r="33" spans="1:5" s="32" customFormat="1" ht="37.5">
      <c r="A33" s="145"/>
      <c r="B33" s="26" t="s">
        <v>14</v>
      </c>
      <c r="C33" s="146"/>
      <c r="D33" s="149">
        <v>18986.5</v>
      </c>
      <c r="E33" s="146"/>
    </row>
    <row r="34" spans="1:5" s="32" customFormat="1" ht="18.75">
      <c r="A34" s="144"/>
      <c r="B34" s="26" t="s">
        <v>19</v>
      </c>
      <c r="C34" s="147"/>
      <c r="D34" s="150">
        <v>2000</v>
      </c>
      <c r="E34" s="147"/>
    </row>
    <row r="35" spans="1:5" s="32" customFormat="1" ht="19.5" thickBot="1">
      <c r="A35" s="154"/>
      <c r="B35" s="26" t="s">
        <v>91</v>
      </c>
      <c r="C35" s="155"/>
      <c r="D35" s="156">
        <v>1737.84</v>
      </c>
      <c r="E35" s="155"/>
    </row>
    <row r="36" spans="1:5" ht="19.5" thickBot="1">
      <c r="A36" s="27"/>
      <c r="B36" s="157" t="s">
        <v>12</v>
      </c>
      <c r="C36" s="15">
        <v>4926000.34</v>
      </c>
      <c r="D36" s="148">
        <v>4359024.79</v>
      </c>
      <c r="E36" s="15">
        <v>566975.55</v>
      </c>
    </row>
    <row r="37" spans="2:3" ht="15">
      <c r="B37" s="28"/>
      <c r="C37" s="29"/>
    </row>
    <row r="38" spans="2:5" ht="15">
      <c r="B38" s="28"/>
      <c r="C38" s="29"/>
      <c r="D38" s="29"/>
      <c r="E38" s="29"/>
    </row>
    <row r="39" spans="2:3" ht="15">
      <c r="B39" s="30"/>
      <c r="C39" s="31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1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36.140625" style="0" customWidth="1"/>
    <col min="2" max="2" width="86.8515625" style="0" customWidth="1"/>
    <col min="3" max="3" width="81.00390625" style="0" customWidth="1"/>
    <col min="4" max="8" width="42.00390625" style="0" customWidth="1"/>
  </cols>
  <sheetData>
    <row r="4" ht="15.75" thickBot="1"/>
    <row r="5" spans="1:8" s="67" customFormat="1" ht="78" thickBot="1">
      <c r="A5" s="100" t="s">
        <v>64</v>
      </c>
      <c r="B5" s="101" t="s">
        <v>2</v>
      </c>
      <c r="C5" s="101" t="s">
        <v>45</v>
      </c>
      <c r="D5" s="102" t="s">
        <v>65</v>
      </c>
      <c r="E5" s="103"/>
      <c r="F5" s="103"/>
      <c r="G5" s="103"/>
      <c r="H5" s="103"/>
    </row>
    <row r="6" spans="1:8" s="67" customFormat="1" ht="78" thickBot="1">
      <c r="A6" s="98" t="s">
        <v>46</v>
      </c>
      <c r="B6" s="99">
        <f>2664386.52+196500</f>
        <v>2860886.52</v>
      </c>
      <c r="C6" s="99">
        <v>2611765.36</v>
      </c>
      <c r="D6" s="99">
        <f>B6-C6</f>
        <v>249121.16000000015</v>
      </c>
      <c r="E6" s="66"/>
      <c r="F6" s="66"/>
      <c r="G6" s="66"/>
      <c r="H6" s="66"/>
    </row>
    <row r="7" spans="1:8" s="59" customFormat="1" ht="21">
      <c r="A7" s="60"/>
      <c r="B7" s="61"/>
      <c r="C7" s="61"/>
      <c r="D7" s="61"/>
      <c r="E7" s="61"/>
      <c r="F7" s="61"/>
      <c r="G7" s="61"/>
      <c r="H7" s="61"/>
    </row>
    <row r="8" spans="1:8" s="59" customFormat="1" ht="21">
      <c r="A8" s="60"/>
      <c r="B8" s="61"/>
      <c r="C8" s="61"/>
      <c r="D8" s="61"/>
      <c r="E8" s="61"/>
      <c r="F8" s="61"/>
      <c r="G8" s="61"/>
      <c r="H8" s="61"/>
    </row>
    <row r="9" spans="1:8" s="59" customFormat="1" ht="21">
      <c r="A9" s="60"/>
      <c r="B9" s="61"/>
      <c r="C9" s="61"/>
      <c r="D9" s="61"/>
      <c r="E9" s="61"/>
      <c r="F9" s="61"/>
      <c r="G9" s="61"/>
      <c r="H9" s="61"/>
    </row>
    <row r="10" spans="1:8" s="59" customFormat="1" ht="21">
      <c r="A10" s="60"/>
      <c r="B10" s="61"/>
      <c r="C10" s="61"/>
      <c r="D10" s="61"/>
      <c r="E10" s="61"/>
      <c r="F10" s="61"/>
      <c r="G10" s="61"/>
      <c r="H10" s="61"/>
    </row>
    <row r="11" spans="1:8" s="59" customFormat="1" ht="21">
      <c r="A11" s="60"/>
      <c r="B11" s="61"/>
      <c r="C11" s="61"/>
      <c r="D11" s="61"/>
      <c r="E11" s="61"/>
      <c r="F11" s="61"/>
      <c r="G11" s="61"/>
      <c r="H11" s="61"/>
    </row>
    <row r="12" spans="1:8" s="59" customFormat="1" ht="21">
      <c r="A12" s="60"/>
      <c r="B12" s="61"/>
      <c r="C12" s="61"/>
      <c r="D12" s="61"/>
      <c r="E12" s="61"/>
      <c r="F12" s="61"/>
      <c r="G12" s="61"/>
      <c r="H12" s="61"/>
    </row>
    <row r="13" spans="1:8" s="59" customFormat="1" ht="21">
      <c r="A13" s="60"/>
      <c r="B13" s="61"/>
      <c r="C13" s="61"/>
      <c r="D13" s="61"/>
      <c r="E13" s="61"/>
      <c r="F13" s="61"/>
      <c r="G13" s="61"/>
      <c r="H13" s="61"/>
    </row>
    <row r="14" spans="1:8" s="59" customFormat="1" ht="21">
      <c r="A14" s="60"/>
      <c r="B14" s="61"/>
      <c r="C14" s="61"/>
      <c r="D14" s="61"/>
      <c r="E14" s="61"/>
      <c r="F14" s="61"/>
      <c r="G14" s="61"/>
      <c r="H14" s="61"/>
    </row>
    <row r="15" spans="1:8" s="59" customFormat="1" ht="21">
      <c r="A15" s="60"/>
      <c r="B15" s="61"/>
      <c r="C15" s="61"/>
      <c r="D15" s="61"/>
      <c r="E15" s="61"/>
      <c r="F15" s="61"/>
      <c r="G15" s="61"/>
      <c r="H15" s="61"/>
    </row>
    <row r="16" spans="1:8" s="59" customFormat="1" ht="21">
      <c r="A16" s="60"/>
      <c r="B16" s="61"/>
      <c r="C16" s="61"/>
      <c r="D16" s="61"/>
      <c r="E16" s="61"/>
      <c r="F16" s="61"/>
      <c r="G16" s="61"/>
      <c r="H16" s="61"/>
    </row>
    <row r="17" spans="1:8" s="59" customFormat="1" ht="21">
      <c r="A17" s="60"/>
      <c r="B17" s="61"/>
      <c r="C17" s="61"/>
      <c r="D17" s="61"/>
      <c r="E17" s="61"/>
      <c r="F17" s="61"/>
      <c r="G17" s="61"/>
      <c r="H17" s="61"/>
    </row>
    <row r="18" spans="1:8" s="59" customFormat="1" ht="21">
      <c r="A18" s="60"/>
      <c r="B18" s="61"/>
      <c r="C18" s="61"/>
      <c r="D18" s="61"/>
      <c r="E18" s="61"/>
      <c r="F18" s="61"/>
      <c r="G18" s="61"/>
      <c r="H18" s="61"/>
    </row>
    <row r="19" spans="1:8" s="59" customFormat="1" ht="21">
      <c r="A19" s="60"/>
      <c r="B19" s="61"/>
      <c r="C19" s="61"/>
      <c r="D19" s="61"/>
      <c r="E19" s="61"/>
      <c r="F19" s="61"/>
      <c r="G19" s="61"/>
      <c r="H19" s="61"/>
    </row>
    <row r="20" spans="1:8" s="59" customFormat="1" ht="21">
      <c r="A20" s="60"/>
      <c r="B20" s="61"/>
      <c r="C20" s="61"/>
      <c r="D20" s="61"/>
      <c r="E20" s="61"/>
      <c r="F20" s="61"/>
      <c r="G20" s="61"/>
      <c r="H20" s="61"/>
    </row>
    <row r="21" spans="1:8" s="59" customFormat="1" ht="21">
      <c r="A21" s="60"/>
      <c r="B21" s="61"/>
      <c r="C21" s="61"/>
      <c r="D21" s="61"/>
      <c r="E21" s="61"/>
      <c r="F21" s="61"/>
      <c r="G21" s="61"/>
      <c r="H21" s="61"/>
    </row>
    <row r="22" spans="1:8" s="59" customFormat="1" ht="21">
      <c r="A22" s="60"/>
      <c r="B22" s="61"/>
      <c r="C22" s="61"/>
      <c r="D22" s="61"/>
      <c r="E22" s="61"/>
      <c r="F22" s="61"/>
      <c r="G22" s="61"/>
      <c r="H22" s="61"/>
    </row>
    <row r="23" spans="1:8" s="59" customFormat="1" ht="21">
      <c r="A23" s="60"/>
      <c r="B23" s="61"/>
      <c r="C23" s="61"/>
      <c r="D23" s="61"/>
      <c r="E23" s="61"/>
      <c r="F23" s="61"/>
      <c r="G23" s="61"/>
      <c r="H23" s="61"/>
    </row>
    <row r="24" spans="1:8" s="59" customFormat="1" ht="21">
      <c r="A24" s="60"/>
      <c r="B24" s="61"/>
      <c r="C24" s="61"/>
      <c r="D24" s="61"/>
      <c r="E24" s="61"/>
      <c r="F24" s="61"/>
      <c r="G24" s="61"/>
      <c r="H24" s="61"/>
    </row>
    <row r="25" spans="1:8" s="59" customFormat="1" ht="21">
      <c r="A25" s="60"/>
      <c r="B25" s="61"/>
      <c r="C25" s="61"/>
      <c r="D25" s="61"/>
      <c r="E25" s="61"/>
      <c r="F25" s="61"/>
      <c r="G25" s="61"/>
      <c r="H25" s="61"/>
    </row>
    <row r="26" spans="1:8" s="59" customFormat="1" ht="21">
      <c r="A26" s="60"/>
      <c r="B26" s="61"/>
      <c r="C26" s="61"/>
      <c r="D26" s="61"/>
      <c r="E26" s="61"/>
      <c r="F26" s="61"/>
      <c r="G26" s="61"/>
      <c r="H26" s="61"/>
    </row>
    <row r="27" spans="1:8" s="59" customFormat="1" ht="21">
      <c r="A27" s="60"/>
      <c r="B27" s="61"/>
      <c r="C27" s="61"/>
      <c r="D27" s="61"/>
      <c r="E27" s="61"/>
      <c r="F27" s="61"/>
      <c r="G27" s="61"/>
      <c r="H27" s="61"/>
    </row>
    <row r="28" spans="1:8" s="59" customFormat="1" ht="21">
      <c r="A28" s="60"/>
      <c r="B28" s="61"/>
      <c r="C28" s="61"/>
      <c r="D28" s="61"/>
      <c r="E28" s="61"/>
      <c r="F28" s="61"/>
      <c r="G28" s="61"/>
      <c r="H28" s="61"/>
    </row>
    <row r="29" spans="1:8" s="59" customFormat="1" ht="21">
      <c r="A29" s="60"/>
      <c r="B29" s="61"/>
      <c r="C29" s="61"/>
      <c r="D29" s="61"/>
      <c r="E29" s="61"/>
      <c r="F29" s="61"/>
      <c r="G29" s="61"/>
      <c r="H29" s="61"/>
    </row>
    <row r="30" spans="1:8" s="59" customFormat="1" ht="21">
      <c r="A30" s="60"/>
      <c r="B30" s="61"/>
      <c r="C30" s="61"/>
      <c r="D30" s="61"/>
      <c r="E30" s="61"/>
      <c r="F30" s="61"/>
      <c r="G30" s="61"/>
      <c r="H30" s="61"/>
    </row>
    <row r="31" spans="1:8" s="59" customFormat="1" ht="21">
      <c r="A31" s="60"/>
      <c r="B31" s="61"/>
      <c r="C31" s="61"/>
      <c r="D31" s="61"/>
      <c r="E31" s="61"/>
      <c r="F31" s="61"/>
      <c r="G31" s="61"/>
      <c r="H31" s="61"/>
    </row>
    <row r="32" spans="1:8" s="59" customFormat="1" ht="21">
      <c r="A32" s="60"/>
      <c r="B32" s="61"/>
      <c r="C32" s="61"/>
      <c r="D32" s="61"/>
      <c r="E32" s="61"/>
      <c r="F32" s="61"/>
      <c r="G32" s="61"/>
      <c r="H32" s="61"/>
    </row>
    <row r="33" spans="1:8" s="59" customFormat="1" ht="21">
      <c r="A33" s="60"/>
      <c r="B33" s="61"/>
      <c r="C33" s="61"/>
      <c r="D33" s="61"/>
      <c r="E33" s="61"/>
      <c r="F33" s="61"/>
      <c r="G33" s="61"/>
      <c r="H33" s="61"/>
    </row>
    <row r="34" spans="1:8" s="59" customFormat="1" ht="21">
      <c r="A34" s="60"/>
      <c r="B34" s="61"/>
      <c r="C34" s="61"/>
      <c r="D34" s="61"/>
      <c r="E34" s="61"/>
      <c r="F34" s="61"/>
      <c r="G34" s="61"/>
      <c r="H34" s="61"/>
    </row>
    <row r="35" spans="1:8" s="59" customFormat="1" ht="21">
      <c r="A35" s="60"/>
      <c r="B35" s="61"/>
      <c r="C35" s="61"/>
      <c r="D35" s="61"/>
      <c r="E35" s="61"/>
      <c r="F35" s="61"/>
      <c r="G35" s="61"/>
      <c r="H35" s="61"/>
    </row>
    <row r="36" spans="1:8" s="59" customFormat="1" ht="21">
      <c r="A36" s="60"/>
      <c r="B36" s="61"/>
      <c r="C36" s="61"/>
      <c r="D36" s="61"/>
      <c r="E36" s="61"/>
      <c r="F36" s="61"/>
      <c r="G36" s="61"/>
      <c r="H36" s="61"/>
    </row>
    <row r="37" spans="1:8" s="59" customFormat="1" ht="21">
      <c r="A37" s="60"/>
      <c r="B37" s="61"/>
      <c r="C37" s="61"/>
      <c r="D37" s="61"/>
      <c r="E37" s="61"/>
      <c r="F37" s="61"/>
      <c r="G37" s="61"/>
      <c r="H37" s="61"/>
    </row>
    <row r="38" spans="1:8" s="59" customFormat="1" ht="21">
      <c r="A38" s="60"/>
      <c r="B38" s="61"/>
      <c r="C38" s="61"/>
      <c r="D38" s="61"/>
      <c r="E38" s="61"/>
      <c r="F38" s="61"/>
      <c r="G38" s="61"/>
      <c r="H38" s="61"/>
    </row>
    <row r="39" spans="1:8" s="59" customFormat="1" ht="21">
      <c r="A39" s="60"/>
      <c r="B39" s="61"/>
      <c r="C39" s="61"/>
      <c r="D39" s="61"/>
      <c r="E39" s="61"/>
      <c r="F39" s="61"/>
      <c r="G39" s="61"/>
      <c r="H39" s="61"/>
    </row>
    <row r="40" spans="1:8" s="59" customFormat="1" ht="21">
      <c r="A40" s="60"/>
      <c r="B40" s="61"/>
      <c r="C40" s="61"/>
      <c r="D40" s="61"/>
      <c r="E40" s="61"/>
      <c r="F40" s="61"/>
      <c r="G40" s="61"/>
      <c r="H40" s="61"/>
    </row>
    <row r="41" spans="1:8" s="59" customFormat="1" ht="21">
      <c r="A41" s="60"/>
      <c r="B41" s="61"/>
      <c r="C41" s="61"/>
      <c r="D41" s="61"/>
      <c r="E41" s="61"/>
      <c r="F41" s="61"/>
      <c r="G41" s="61"/>
      <c r="H41" s="61"/>
    </row>
    <row r="42" spans="1:8" s="59" customFormat="1" ht="21">
      <c r="A42" s="60"/>
      <c r="B42" s="61"/>
      <c r="C42" s="61"/>
      <c r="D42" s="61"/>
      <c r="E42" s="61"/>
      <c r="F42" s="61"/>
      <c r="G42" s="61"/>
      <c r="H42" s="61"/>
    </row>
    <row r="43" spans="1:8" s="59" customFormat="1" ht="21">
      <c r="A43" s="60"/>
      <c r="B43" s="61"/>
      <c r="C43" s="61"/>
      <c r="D43" s="61"/>
      <c r="E43" s="61"/>
      <c r="F43" s="61"/>
      <c r="G43" s="61"/>
      <c r="H43" s="61"/>
    </row>
    <row r="44" spans="1:8" s="59" customFormat="1" ht="21">
      <c r="A44" s="60"/>
      <c r="B44" s="61"/>
      <c r="C44" s="61"/>
      <c r="D44" s="61"/>
      <c r="E44" s="61"/>
      <c r="F44" s="61"/>
      <c r="G44" s="61"/>
      <c r="H44" s="61"/>
    </row>
    <row r="45" spans="1:8" s="59" customFormat="1" ht="21">
      <c r="A45" s="60"/>
      <c r="B45" s="61"/>
      <c r="C45" s="61"/>
      <c r="D45" s="61"/>
      <c r="E45" s="61"/>
      <c r="F45" s="61"/>
      <c r="G45" s="61"/>
      <c r="H45" s="61"/>
    </row>
    <row r="46" spans="1:8" s="59" customFormat="1" ht="21">
      <c r="A46" s="60"/>
      <c r="B46" s="61"/>
      <c r="C46" s="61"/>
      <c r="D46" s="61"/>
      <c r="E46" s="61"/>
      <c r="F46" s="61"/>
      <c r="G46" s="61"/>
      <c r="H46" s="61"/>
    </row>
    <row r="47" spans="1:8" s="59" customFormat="1" ht="21">
      <c r="A47" s="60"/>
      <c r="B47" s="61"/>
      <c r="C47" s="61"/>
      <c r="D47" s="61"/>
      <c r="E47" s="61"/>
      <c r="F47" s="61"/>
      <c r="G47" s="61"/>
      <c r="H47" s="61"/>
    </row>
    <row r="48" spans="1:8" s="59" customFormat="1" ht="21">
      <c r="A48" s="60"/>
      <c r="B48" s="61"/>
      <c r="C48" s="61"/>
      <c r="D48" s="61"/>
      <c r="E48" s="61"/>
      <c r="F48" s="61"/>
      <c r="G48" s="61"/>
      <c r="H48" s="61"/>
    </row>
    <row r="49" spans="1:8" s="59" customFormat="1" ht="21">
      <c r="A49" s="60"/>
      <c r="B49" s="61"/>
      <c r="C49" s="61"/>
      <c r="D49" s="61"/>
      <c r="E49" s="61"/>
      <c r="F49" s="61"/>
      <c r="G49" s="61"/>
      <c r="H49" s="61"/>
    </row>
    <row r="50" spans="1:8" s="59" customFormat="1" ht="21">
      <c r="A50" s="60"/>
      <c r="B50" s="61"/>
      <c r="C50" s="61"/>
      <c r="D50" s="61"/>
      <c r="E50" s="61"/>
      <c r="F50" s="61"/>
      <c r="G50" s="61"/>
      <c r="H50" s="61"/>
    </row>
    <row r="51" spans="1:8" s="59" customFormat="1" ht="21">
      <c r="A51" s="60"/>
      <c r="B51" s="61"/>
      <c r="C51" s="61"/>
      <c r="D51" s="61"/>
      <c r="E51" s="61"/>
      <c r="F51" s="61"/>
      <c r="G51" s="61"/>
      <c r="H51" s="61"/>
    </row>
    <row r="52" spans="1:8" s="59" customFormat="1" ht="21">
      <c r="A52" s="60"/>
      <c r="B52" s="61"/>
      <c r="C52" s="61"/>
      <c r="D52" s="61"/>
      <c r="E52" s="61"/>
      <c r="F52" s="61"/>
      <c r="G52" s="61"/>
      <c r="H52" s="61"/>
    </row>
    <row r="53" spans="1:8" s="59" customFormat="1" ht="21">
      <c r="A53" s="60"/>
      <c r="B53" s="61"/>
      <c r="C53" s="61"/>
      <c r="D53" s="61"/>
      <c r="E53" s="61"/>
      <c r="F53" s="61"/>
      <c r="G53" s="61"/>
      <c r="H53" s="61"/>
    </row>
    <row r="54" spans="1:8" s="59" customFormat="1" ht="21">
      <c r="A54" s="60"/>
      <c r="B54" s="61"/>
      <c r="C54" s="61"/>
      <c r="D54" s="61"/>
      <c r="E54" s="61"/>
      <c r="F54" s="61"/>
      <c r="G54" s="61"/>
      <c r="H54" s="61"/>
    </row>
    <row r="55" spans="1:8" s="59" customFormat="1" ht="21">
      <c r="A55" s="60"/>
      <c r="B55" s="61"/>
      <c r="C55" s="61"/>
      <c r="D55" s="61"/>
      <c r="E55" s="61"/>
      <c r="F55" s="61"/>
      <c r="G55" s="61"/>
      <c r="H55" s="61"/>
    </row>
    <row r="56" spans="1:8" s="59" customFormat="1" ht="21">
      <c r="A56" s="60"/>
      <c r="B56" s="61"/>
      <c r="C56" s="61"/>
      <c r="D56" s="61"/>
      <c r="E56" s="61"/>
      <c r="F56" s="61"/>
      <c r="G56" s="61"/>
      <c r="H56" s="61"/>
    </row>
    <row r="57" spans="1:8" s="59" customFormat="1" ht="21">
      <c r="A57" s="60"/>
      <c r="B57" s="61"/>
      <c r="C57" s="61"/>
      <c r="D57" s="61"/>
      <c r="E57" s="61"/>
      <c r="F57" s="61"/>
      <c r="G57" s="61"/>
      <c r="H57" s="61"/>
    </row>
    <row r="58" spans="1:8" s="59" customFormat="1" ht="21">
      <c r="A58" s="60"/>
      <c r="B58" s="61"/>
      <c r="C58" s="61"/>
      <c r="D58" s="61"/>
      <c r="E58" s="61"/>
      <c r="F58" s="61"/>
      <c r="G58" s="61"/>
      <c r="H58" s="61"/>
    </row>
    <row r="59" spans="1:8" s="59" customFormat="1" ht="21">
      <c r="A59" s="60"/>
      <c r="B59" s="61"/>
      <c r="C59" s="61"/>
      <c r="D59" s="61"/>
      <c r="E59" s="61"/>
      <c r="F59" s="61"/>
      <c r="G59" s="61"/>
      <c r="H59" s="61"/>
    </row>
    <row r="60" spans="1:8" s="59" customFormat="1" ht="21">
      <c r="A60" s="60"/>
      <c r="B60" s="61"/>
      <c r="C60" s="61"/>
      <c r="D60" s="61"/>
      <c r="E60" s="61"/>
      <c r="F60" s="61"/>
      <c r="G60" s="61"/>
      <c r="H60" s="61"/>
    </row>
    <row r="61" spans="1:8" s="59" customFormat="1" ht="21">
      <c r="A61" s="60"/>
      <c r="B61" s="61"/>
      <c r="C61" s="61"/>
      <c r="D61" s="61"/>
      <c r="E61" s="61"/>
      <c r="F61" s="61"/>
      <c r="G61" s="61"/>
      <c r="H61" s="61"/>
    </row>
    <row r="62" spans="1:8" s="59" customFormat="1" ht="21">
      <c r="A62" s="60"/>
      <c r="B62" s="61"/>
      <c r="C62" s="61"/>
      <c r="D62" s="61"/>
      <c r="E62" s="61"/>
      <c r="F62" s="61"/>
      <c r="G62" s="61"/>
      <c r="H62" s="61"/>
    </row>
    <row r="63" spans="1:8" s="59" customFormat="1" ht="21">
      <c r="A63" s="60"/>
      <c r="B63" s="61"/>
      <c r="C63" s="61"/>
      <c r="D63" s="61"/>
      <c r="E63" s="61"/>
      <c r="F63" s="61"/>
      <c r="G63" s="61"/>
      <c r="H63" s="61"/>
    </row>
    <row r="64" spans="1:8" s="59" customFormat="1" ht="21">
      <c r="A64" s="60"/>
      <c r="B64" s="61"/>
      <c r="C64" s="61"/>
      <c r="D64" s="61"/>
      <c r="E64" s="61"/>
      <c r="F64" s="61"/>
      <c r="G64" s="61"/>
      <c r="H64" s="61"/>
    </row>
    <row r="65" spans="1:8" s="59" customFormat="1" ht="21">
      <c r="A65" s="60"/>
      <c r="B65" s="61"/>
      <c r="C65" s="61"/>
      <c r="D65" s="61"/>
      <c r="E65" s="61"/>
      <c r="F65" s="61"/>
      <c r="G65" s="61"/>
      <c r="H65" s="61"/>
    </row>
    <row r="66" spans="1:8" s="59" customFormat="1" ht="21">
      <c r="A66" s="60"/>
      <c r="B66" s="61"/>
      <c r="C66" s="61"/>
      <c r="D66" s="61"/>
      <c r="E66" s="61"/>
      <c r="F66" s="61"/>
      <c r="G66" s="61"/>
      <c r="H66" s="61"/>
    </row>
    <row r="67" spans="1:8" s="59" customFormat="1" ht="21">
      <c r="A67" s="60"/>
      <c r="B67" s="61"/>
      <c r="C67" s="61"/>
      <c r="D67" s="61"/>
      <c r="E67" s="61"/>
      <c r="F67" s="61"/>
      <c r="G67" s="61"/>
      <c r="H67" s="61"/>
    </row>
    <row r="68" spans="1:8" ht="18.75">
      <c r="A68" s="18"/>
      <c r="B68" s="57"/>
      <c r="C68" s="57"/>
      <c r="D68" s="57"/>
      <c r="E68" s="57"/>
      <c r="F68" s="57"/>
      <c r="G68" s="57"/>
      <c r="H68" s="57"/>
    </row>
    <row r="69" spans="1:8" s="67" customFormat="1" ht="39">
      <c r="A69" s="164" t="s">
        <v>66</v>
      </c>
      <c r="B69" s="164"/>
      <c r="C69" s="164"/>
      <c r="D69" s="66"/>
      <c r="E69" s="66"/>
      <c r="F69" s="66"/>
      <c r="G69" s="66"/>
      <c r="H69" s="66"/>
    </row>
    <row r="70" spans="1:8" ht="26.25" thickBot="1">
      <c r="A70" s="58"/>
      <c r="B70" s="58"/>
      <c r="C70" s="58"/>
      <c r="D70" s="57"/>
      <c r="E70" s="57"/>
      <c r="F70" s="57"/>
      <c r="G70" s="57"/>
      <c r="H70" s="57"/>
    </row>
    <row r="71" spans="1:8" s="70" customFormat="1" ht="51" customHeight="1" thickBot="1">
      <c r="A71" s="161" t="s">
        <v>63</v>
      </c>
      <c r="B71" s="162"/>
      <c r="C71" s="163"/>
      <c r="D71" s="69"/>
      <c r="E71" s="69"/>
      <c r="F71" s="69"/>
      <c r="G71" s="69"/>
      <c r="H71" s="69"/>
    </row>
    <row r="72" spans="1:8" s="70" customFormat="1" ht="48.75" customHeight="1" thickBot="1">
      <c r="A72" s="82" t="s">
        <v>47</v>
      </c>
      <c r="B72" s="83" t="s">
        <v>61</v>
      </c>
      <c r="C72" s="83" t="s">
        <v>52</v>
      </c>
      <c r="D72" s="69"/>
      <c r="E72" s="69"/>
      <c r="F72" s="69"/>
      <c r="G72" s="69"/>
      <c r="H72" s="69"/>
    </row>
    <row r="73" spans="1:8" s="56" customFormat="1" ht="51.75" customHeight="1">
      <c r="A73" s="71" t="s">
        <v>53</v>
      </c>
      <c r="B73" s="72">
        <v>6</v>
      </c>
      <c r="C73" s="73">
        <v>6000</v>
      </c>
      <c r="D73" s="18"/>
      <c r="E73" s="18"/>
      <c r="F73" s="18"/>
      <c r="G73" s="18"/>
      <c r="H73" s="18"/>
    </row>
    <row r="74" spans="1:8" s="56" customFormat="1" ht="50.25" customHeight="1">
      <c r="A74" s="71" t="s">
        <v>54</v>
      </c>
      <c r="B74" s="74">
        <v>6</v>
      </c>
      <c r="C74" s="75">
        <v>6000</v>
      </c>
      <c r="D74" s="18"/>
      <c r="E74" s="18"/>
      <c r="F74" s="18"/>
      <c r="G74" s="18"/>
      <c r="H74" s="18"/>
    </row>
    <row r="75" spans="1:8" s="56" customFormat="1" ht="46.5" customHeight="1">
      <c r="A75" s="71" t="s">
        <v>55</v>
      </c>
      <c r="B75" s="74">
        <v>2</v>
      </c>
      <c r="C75" s="75">
        <v>2000</v>
      </c>
      <c r="D75" s="18"/>
      <c r="E75" s="18"/>
      <c r="F75" s="18"/>
      <c r="G75" s="18"/>
      <c r="H75" s="18"/>
    </row>
    <row r="76" spans="1:8" s="56" customFormat="1" ht="45.75" customHeight="1">
      <c r="A76" s="71" t="s">
        <v>56</v>
      </c>
      <c r="B76" s="74">
        <v>3</v>
      </c>
      <c r="C76" s="75">
        <v>3000</v>
      </c>
      <c r="D76" s="18"/>
      <c r="E76" s="18"/>
      <c r="F76" s="18"/>
      <c r="G76" s="18"/>
      <c r="H76" s="18"/>
    </row>
    <row r="77" spans="1:8" s="56" customFormat="1" ht="47.25" customHeight="1">
      <c r="A77" s="71" t="s">
        <v>57</v>
      </c>
      <c r="B77" s="74">
        <v>1</v>
      </c>
      <c r="C77" s="75">
        <v>1000</v>
      </c>
      <c r="D77" s="18"/>
      <c r="E77" s="18"/>
      <c r="F77" s="18"/>
      <c r="G77" s="18"/>
      <c r="H77" s="18"/>
    </row>
    <row r="78" spans="1:8" s="56" customFormat="1" ht="39.75" customHeight="1">
      <c r="A78" s="71" t="s">
        <v>58</v>
      </c>
      <c r="B78" s="74">
        <v>4</v>
      </c>
      <c r="C78" s="75">
        <v>4000</v>
      </c>
      <c r="D78" s="18"/>
      <c r="E78" s="18"/>
      <c r="F78" s="18"/>
      <c r="G78" s="18"/>
      <c r="H78" s="18"/>
    </row>
    <row r="79" spans="1:8" s="56" customFormat="1" ht="38.25" customHeight="1">
      <c r="A79" s="71" t="s">
        <v>59</v>
      </c>
      <c r="B79" s="74">
        <v>3</v>
      </c>
      <c r="C79" s="75">
        <v>3000</v>
      </c>
      <c r="D79" s="18"/>
      <c r="E79" s="18"/>
      <c r="F79" s="18"/>
      <c r="G79" s="18"/>
      <c r="H79" s="18"/>
    </row>
    <row r="80" spans="1:8" s="56" customFormat="1" ht="48" customHeight="1" thickBot="1">
      <c r="A80" s="76" t="s">
        <v>60</v>
      </c>
      <c r="B80" s="77">
        <v>6</v>
      </c>
      <c r="C80" s="78">
        <v>6000</v>
      </c>
      <c r="D80" s="18"/>
      <c r="E80" s="18"/>
      <c r="F80" s="18"/>
      <c r="G80" s="18"/>
      <c r="H80" s="18"/>
    </row>
    <row r="81" spans="1:3" ht="47.25" customHeight="1" thickBot="1">
      <c r="A81" s="79" t="s">
        <v>12</v>
      </c>
      <c r="B81" s="80"/>
      <c r="C81" s="81">
        <f>SUM(C73:C80)</f>
        <v>31000</v>
      </c>
    </row>
    <row r="82" spans="1:3" ht="21" customHeight="1">
      <c r="A82" s="63"/>
      <c r="B82" s="64"/>
      <c r="C82" s="65"/>
    </row>
    <row r="83" spans="1:3" ht="21" customHeight="1">
      <c r="A83" s="63"/>
      <c r="B83" s="64"/>
      <c r="C83" s="65"/>
    </row>
    <row r="84" spans="1:3" ht="21" customHeight="1">
      <c r="A84" s="63"/>
      <c r="B84" s="64"/>
      <c r="C84" s="65"/>
    </row>
    <row r="85" spans="1:3" ht="21" customHeight="1">
      <c r="A85" s="63"/>
      <c r="B85" s="64"/>
      <c r="C85" s="65"/>
    </row>
    <row r="86" spans="1:3" ht="21" customHeight="1">
      <c r="A86" s="63"/>
      <c r="B86" s="64"/>
      <c r="C86" s="65"/>
    </row>
    <row r="87" spans="1:3" ht="21" customHeight="1">
      <c r="A87" s="63"/>
      <c r="B87" s="64"/>
      <c r="C87" s="65"/>
    </row>
    <row r="88" spans="1:3" ht="21" customHeight="1">
      <c r="A88" s="63"/>
      <c r="B88" s="64"/>
      <c r="C88" s="65"/>
    </row>
    <row r="89" spans="1:3" ht="21" customHeight="1">
      <c r="A89" s="63"/>
      <c r="B89" s="64"/>
      <c r="C89" s="65"/>
    </row>
    <row r="90" spans="1:3" ht="21" customHeight="1">
      <c r="A90" s="63"/>
      <c r="B90" s="64"/>
      <c r="C90" s="65"/>
    </row>
    <row r="91" spans="1:3" ht="21" customHeight="1">
      <c r="A91" s="63"/>
      <c r="B91" s="64"/>
      <c r="C91" s="65"/>
    </row>
    <row r="92" spans="1:3" ht="21" customHeight="1">
      <c r="A92" s="63"/>
      <c r="B92" s="64"/>
      <c r="C92" s="65"/>
    </row>
    <row r="93" spans="1:3" ht="21" customHeight="1">
      <c r="A93" s="63"/>
      <c r="B93" s="64"/>
      <c r="C93" s="65"/>
    </row>
    <row r="94" spans="1:3" ht="21" customHeight="1">
      <c r="A94" s="63"/>
      <c r="B94" s="64"/>
      <c r="C94" s="65"/>
    </row>
    <row r="95" spans="1:3" ht="21" customHeight="1">
      <c r="A95" s="63"/>
      <c r="B95" s="64"/>
      <c r="C95" s="65"/>
    </row>
    <row r="96" spans="1:3" ht="21" customHeight="1">
      <c r="A96" s="63"/>
      <c r="B96" s="64"/>
      <c r="C96" s="65"/>
    </row>
    <row r="97" spans="1:3" ht="21" customHeight="1">
      <c r="A97" s="63"/>
      <c r="B97" s="64"/>
      <c r="C97" s="65"/>
    </row>
    <row r="98" spans="1:3" ht="21" customHeight="1">
      <c r="A98" s="63"/>
      <c r="B98" s="64"/>
      <c r="C98" s="65"/>
    </row>
    <row r="99" spans="1:3" ht="21" customHeight="1">
      <c r="A99" s="63"/>
      <c r="B99" s="64"/>
      <c r="C99" s="65"/>
    </row>
    <row r="100" spans="1:3" ht="21" customHeight="1">
      <c r="A100" s="63"/>
      <c r="B100" s="64"/>
      <c r="C100" s="65"/>
    </row>
    <row r="101" spans="1:3" ht="21" customHeight="1">
      <c r="A101" s="63"/>
      <c r="B101" s="64"/>
      <c r="C101" s="65"/>
    </row>
    <row r="102" spans="1:3" ht="21" customHeight="1">
      <c r="A102" s="63"/>
      <c r="B102" s="64"/>
      <c r="C102" s="65"/>
    </row>
    <row r="103" spans="1:3" ht="21" customHeight="1">
      <c r="A103" s="63"/>
      <c r="B103" s="64"/>
      <c r="C103" s="65"/>
    </row>
    <row r="104" spans="1:3" ht="21" customHeight="1">
      <c r="A104" s="63"/>
      <c r="B104" s="64"/>
      <c r="C104" s="65"/>
    </row>
    <row r="105" spans="1:3" ht="21" customHeight="1">
      <c r="A105" s="63"/>
      <c r="B105" s="64"/>
      <c r="C105" s="65"/>
    </row>
    <row r="106" spans="1:3" ht="21" customHeight="1">
      <c r="A106" s="63"/>
      <c r="B106" s="64"/>
      <c r="C106" s="65"/>
    </row>
    <row r="107" spans="1:3" ht="21" customHeight="1">
      <c r="A107" s="63"/>
      <c r="B107" s="64"/>
      <c r="C107" s="65"/>
    </row>
    <row r="108" spans="1:3" ht="21" customHeight="1">
      <c r="A108" s="63"/>
      <c r="B108" s="64"/>
      <c r="C108" s="65"/>
    </row>
    <row r="109" spans="1:3" ht="21" customHeight="1">
      <c r="A109" s="63"/>
      <c r="B109" s="64"/>
      <c r="C109" s="65"/>
    </row>
    <row r="110" spans="1:3" ht="21" customHeight="1">
      <c r="A110" s="63"/>
      <c r="B110" s="64"/>
      <c r="C110" s="65"/>
    </row>
    <row r="111" spans="1:3" ht="21" customHeight="1">
      <c r="A111" s="63"/>
      <c r="B111" s="64"/>
      <c r="C111" s="65"/>
    </row>
    <row r="112" spans="1:3" ht="21" customHeight="1">
      <c r="A112" s="63"/>
      <c r="B112" s="64"/>
      <c r="C112" s="65"/>
    </row>
    <row r="113" spans="1:3" ht="21" customHeight="1">
      <c r="A113" s="63"/>
      <c r="B113" s="64"/>
      <c r="C113" s="65"/>
    </row>
    <row r="114" spans="1:3" ht="21" customHeight="1">
      <c r="A114" s="63"/>
      <c r="B114" s="64"/>
      <c r="C114" s="65"/>
    </row>
    <row r="115" spans="1:3" ht="21" customHeight="1">
      <c r="A115" s="63"/>
      <c r="B115" s="64"/>
      <c r="C115" s="65"/>
    </row>
    <row r="116" spans="1:3" ht="21" customHeight="1">
      <c r="A116" s="63"/>
      <c r="B116" s="64"/>
      <c r="C116" s="65"/>
    </row>
    <row r="117" spans="1:3" ht="21" customHeight="1">
      <c r="A117" s="63"/>
      <c r="B117" s="64"/>
      <c r="C117" s="65"/>
    </row>
    <row r="118" spans="1:3" ht="21" customHeight="1">
      <c r="A118" s="63"/>
      <c r="B118" s="64"/>
      <c r="C118" s="65"/>
    </row>
    <row r="119" spans="1:3" ht="38.25" thickBot="1">
      <c r="A119" s="164" t="s">
        <v>62</v>
      </c>
      <c r="B119" s="164"/>
      <c r="C119" s="164"/>
    </row>
    <row r="120" spans="1:8" s="86" customFormat="1" ht="33.75" customHeight="1" thickBot="1">
      <c r="A120" s="84" t="s">
        <v>47</v>
      </c>
      <c r="B120" s="84" t="s">
        <v>67</v>
      </c>
      <c r="C120" s="68" t="s">
        <v>52</v>
      </c>
      <c r="D120" s="85"/>
      <c r="E120" s="85"/>
      <c r="F120" s="85"/>
      <c r="G120" s="85"/>
      <c r="H120" s="85"/>
    </row>
    <row r="121" spans="1:8" s="86" customFormat="1" ht="34.5" customHeight="1">
      <c r="A121" s="87" t="s">
        <v>68</v>
      </c>
      <c r="B121" s="88" t="s">
        <v>30</v>
      </c>
      <c r="C121" s="89">
        <v>41000</v>
      </c>
      <c r="D121" s="69"/>
      <c r="E121" s="69"/>
      <c r="F121" s="69"/>
      <c r="G121" s="69"/>
      <c r="H121" s="69"/>
    </row>
    <row r="122" spans="1:8" s="86" customFormat="1" ht="35.25" customHeight="1">
      <c r="A122" s="71" t="s">
        <v>69</v>
      </c>
      <c r="B122" s="88" t="s">
        <v>33</v>
      </c>
      <c r="C122" s="90">
        <v>28750</v>
      </c>
      <c r="D122" s="69"/>
      <c r="E122" s="69"/>
      <c r="F122" s="69"/>
      <c r="G122" s="69"/>
      <c r="H122" s="69"/>
    </row>
    <row r="123" spans="1:8" s="86" customFormat="1" ht="46.5" customHeight="1">
      <c r="A123" s="71" t="s">
        <v>74</v>
      </c>
      <c r="B123" s="88" t="s">
        <v>48</v>
      </c>
      <c r="C123" s="90">
        <v>28750</v>
      </c>
      <c r="D123" s="69"/>
      <c r="E123" s="69"/>
      <c r="F123" s="69"/>
      <c r="G123" s="69"/>
      <c r="H123" s="69"/>
    </row>
    <row r="124" spans="1:8" s="86" customFormat="1" ht="31.5" customHeight="1">
      <c r="A124" s="71" t="s">
        <v>70</v>
      </c>
      <c r="B124" s="88" t="s">
        <v>49</v>
      </c>
      <c r="C124" s="90">
        <v>20000</v>
      </c>
      <c r="D124" s="69"/>
      <c r="E124" s="69"/>
      <c r="F124" s="69"/>
      <c r="G124" s="69"/>
      <c r="H124" s="69"/>
    </row>
    <row r="125" spans="1:8" s="86" customFormat="1" ht="31.5" customHeight="1">
      <c r="A125" s="71" t="s">
        <v>71</v>
      </c>
      <c r="B125" s="88" t="s">
        <v>50</v>
      </c>
      <c r="C125" s="90">
        <v>15000</v>
      </c>
      <c r="D125" s="69"/>
      <c r="E125" s="69"/>
      <c r="F125" s="69"/>
      <c r="G125" s="69"/>
      <c r="H125" s="69"/>
    </row>
    <row r="126" spans="1:8" s="70" customFormat="1" ht="59.25" customHeight="1">
      <c r="A126" s="71" t="s">
        <v>72</v>
      </c>
      <c r="B126" s="91" t="s">
        <v>51</v>
      </c>
      <c r="C126" s="90">
        <v>6831</v>
      </c>
      <c r="D126" s="69"/>
      <c r="E126" s="69"/>
      <c r="F126" s="69"/>
      <c r="G126" s="69"/>
      <c r="H126" s="69"/>
    </row>
    <row r="127" spans="1:8" s="70" customFormat="1" ht="39" customHeight="1" thickBot="1">
      <c r="A127" s="76" t="s">
        <v>73</v>
      </c>
      <c r="B127" s="92" t="s">
        <v>31</v>
      </c>
      <c r="C127" s="93">
        <v>4600</v>
      </c>
      <c r="D127" s="69"/>
      <c r="E127" s="69"/>
      <c r="F127" s="69"/>
      <c r="G127" s="69"/>
      <c r="H127" s="69"/>
    </row>
    <row r="128" spans="1:8" s="97" customFormat="1" ht="32.25" customHeight="1" thickBot="1">
      <c r="A128" s="79" t="s">
        <v>12</v>
      </c>
      <c r="B128" s="94"/>
      <c r="C128" s="95">
        <f>SUM(C121:C127)</f>
        <v>144931</v>
      </c>
      <c r="D128" s="96"/>
      <c r="E128" s="96"/>
      <c r="F128" s="96"/>
      <c r="G128" s="96"/>
      <c r="H128" s="96"/>
    </row>
    <row r="129" s="62" customFormat="1" ht="32.25"/>
    <row r="130" s="62" customFormat="1" ht="32.25"/>
    <row r="131" s="62" customFormat="1" ht="32.25"/>
    <row r="132" s="62" customFormat="1" ht="32.25"/>
    <row r="133" s="62" customFormat="1" ht="32.25"/>
    <row r="134" s="62" customFormat="1" ht="32.25"/>
    <row r="135" s="62" customFormat="1" ht="32.25"/>
    <row r="136" s="62" customFormat="1" ht="32.25"/>
  </sheetData>
  <sheetProtection/>
  <mergeCells count="3">
    <mergeCell ref="A71:C71"/>
    <mergeCell ref="A119:C119"/>
    <mergeCell ref="A69:C69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2015-08-20T13:05:58Z</cp:lastPrinted>
  <dcterms:created xsi:type="dcterms:W3CDTF">2013-01-22T06:36:24Z</dcterms:created>
  <dcterms:modified xsi:type="dcterms:W3CDTF">2015-08-25T12:33:30Z</dcterms:modified>
  <cp:category/>
  <cp:version/>
  <cp:contentType/>
  <cp:contentStatus/>
</cp:coreProperties>
</file>